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150924\Desktop\HP掲載用\"/>
    </mc:Choice>
  </mc:AlternateContent>
  <bookViews>
    <workbookView xWindow="0" yWindow="0" windowWidth="12750" windowHeight="4200"/>
  </bookViews>
  <sheets>
    <sheet name="１．予定契約電力等" sheetId="5" r:id="rId1"/>
    <sheet name="２．年間使用電力量" sheetId="3" r:id="rId2"/>
    <sheet name="【参考】未稼働施設の想定使用電力量" sheetId="6" r:id="rId3"/>
  </sheets>
  <definedNames>
    <definedName name="_xlnm._FilterDatabase" localSheetId="2" hidden="1">【参考】未稼働施設の想定使用電力量!$B$4:$T$8</definedName>
    <definedName name="_xlnm._FilterDatabase" localSheetId="1" hidden="1">'２．年間使用電力量'!$B$3:$T$111</definedName>
    <definedName name="_KS1" localSheetId="2">#REF!</definedName>
    <definedName name="_KS1">#REF!</definedName>
    <definedName name="_KS2" localSheetId="2">#REF!</definedName>
    <definedName name="_KS2">#REF!</definedName>
    <definedName name="_xlnm.Print_Area" localSheetId="1">'２．年間使用電力量'!$A$1:$T$112</definedName>
    <definedName name="_xlnm.Print_Titles" localSheetId="2">【参考】未稼働施設の想定使用電力量!$4:$5</definedName>
    <definedName name="_xlnm.Print_Titles" localSheetId="0">'１．予定契約電力等'!$3:$6</definedName>
    <definedName name="_xlnm.Print_Titles" localSheetId="1">'２．年間使用電力量'!$3:$4</definedName>
    <definedName name="SSMST" localSheetId="2">#REF!</definedName>
    <definedName name="SSMST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7" i="3" l="1"/>
  <c r="N8" i="6" l="1"/>
  <c r="J8" i="6"/>
  <c r="F8" i="6"/>
  <c r="S7" i="6"/>
  <c r="R7" i="6"/>
  <c r="Q8" i="6"/>
  <c r="P8" i="6"/>
  <c r="O8" i="6"/>
  <c r="M8" i="6"/>
  <c r="L8" i="6"/>
  <c r="K8" i="6"/>
  <c r="I8" i="6"/>
  <c r="H8" i="6"/>
  <c r="G8" i="6"/>
  <c r="S6" i="6"/>
  <c r="R6" i="6"/>
  <c r="T6" i="6" l="1"/>
  <c r="T7" i="6"/>
  <c r="R8" i="6"/>
  <c r="R92" i="3"/>
  <c r="S108" i="3"/>
  <c r="S8" i="6" l="1"/>
  <c r="T8" i="6"/>
  <c r="S110" i="3"/>
  <c r="R110" i="3" l="1"/>
  <c r="T110" i="3" s="1"/>
  <c r="S109" i="3"/>
  <c r="R109" i="3"/>
  <c r="R108" i="3"/>
  <c r="T108" i="3" s="1"/>
  <c r="S107" i="3"/>
  <c r="T107" i="3" s="1"/>
  <c r="S106" i="3"/>
  <c r="R106" i="3"/>
  <c r="S105" i="3"/>
  <c r="R105" i="3"/>
  <c r="S104" i="3"/>
  <c r="R104" i="3"/>
  <c r="S103" i="3"/>
  <c r="R103" i="3"/>
  <c r="S102" i="3"/>
  <c r="R102" i="3"/>
  <c r="R101" i="3"/>
  <c r="T101" i="3" s="1"/>
  <c r="S100" i="3"/>
  <c r="R100" i="3"/>
  <c r="S99" i="3"/>
  <c r="R99" i="3"/>
  <c r="S98" i="3"/>
  <c r="R98" i="3"/>
  <c r="S97" i="3"/>
  <c r="R97" i="3"/>
  <c r="T97" i="3" s="1"/>
  <c r="S96" i="3"/>
  <c r="R96" i="3"/>
  <c r="S95" i="3"/>
  <c r="R95" i="3"/>
  <c r="T95" i="3" s="1"/>
  <c r="S94" i="3"/>
  <c r="R94" i="3"/>
  <c r="S93" i="3"/>
  <c r="R93" i="3"/>
  <c r="T93" i="3" s="1"/>
  <c r="S92" i="3"/>
  <c r="T92" i="3" s="1"/>
  <c r="S91" i="3"/>
  <c r="R91" i="3"/>
  <c r="S90" i="3"/>
  <c r="R90" i="3"/>
  <c r="S89" i="3"/>
  <c r="R89" i="3"/>
  <c r="S88" i="3"/>
  <c r="R88" i="3"/>
  <c r="S87" i="3"/>
  <c r="R87" i="3"/>
  <c r="S86" i="3"/>
  <c r="R86" i="3"/>
  <c r="S85" i="3"/>
  <c r="R85" i="3"/>
  <c r="S84" i="3"/>
  <c r="R84" i="3"/>
  <c r="S83" i="3"/>
  <c r="R83" i="3"/>
  <c r="S82" i="3"/>
  <c r="R82" i="3"/>
  <c r="S81" i="3"/>
  <c r="R81" i="3"/>
  <c r="S80" i="3"/>
  <c r="R80" i="3"/>
  <c r="S79" i="3"/>
  <c r="R79" i="3"/>
  <c r="S78" i="3"/>
  <c r="R78" i="3"/>
  <c r="S77" i="3"/>
  <c r="R77" i="3"/>
  <c r="S76" i="3"/>
  <c r="R76" i="3"/>
  <c r="S75" i="3"/>
  <c r="R75" i="3"/>
  <c r="S74" i="3"/>
  <c r="R74" i="3"/>
  <c r="Q73" i="3"/>
  <c r="P73" i="3"/>
  <c r="O73" i="3"/>
  <c r="N73" i="3"/>
  <c r="M73" i="3"/>
  <c r="L73" i="3"/>
  <c r="K73" i="3"/>
  <c r="J73" i="3"/>
  <c r="I73" i="3"/>
  <c r="H73" i="3"/>
  <c r="G73" i="3"/>
  <c r="F73" i="3"/>
  <c r="S72" i="3"/>
  <c r="R72" i="3"/>
  <c r="Q71" i="3"/>
  <c r="P71" i="3"/>
  <c r="O71" i="3"/>
  <c r="N71" i="3"/>
  <c r="M71" i="3"/>
  <c r="L71" i="3"/>
  <c r="K71" i="3"/>
  <c r="J71" i="3"/>
  <c r="I71" i="3"/>
  <c r="S71" i="3" s="1"/>
  <c r="H71" i="3"/>
  <c r="G71" i="3"/>
  <c r="F71" i="3"/>
  <c r="Q70" i="3"/>
  <c r="Q111" i="3" s="1"/>
  <c r="P70" i="3"/>
  <c r="O70" i="3"/>
  <c r="N70" i="3"/>
  <c r="M70" i="3"/>
  <c r="M111" i="3" s="1"/>
  <c r="L70" i="3"/>
  <c r="K70" i="3"/>
  <c r="J70" i="3"/>
  <c r="I70" i="3"/>
  <c r="S70" i="3" s="1"/>
  <c r="H70" i="3"/>
  <c r="G70" i="3"/>
  <c r="F70" i="3"/>
  <c r="S69" i="3"/>
  <c r="R69" i="3"/>
  <c r="S68" i="3"/>
  <c r="R68" i="3"/>
  <c r="S67" i="3"/>
  <c r="R67" i="3"/>
  <c r="S66" i="3"/>
  <c r="R66" i="3"/>
  <c r="S65" i="3"/>
  <c r="R65" i="3"/>
  <c r="S64" i="3"/>
  <c r="R64" i="3"/>
  <c r="S63" i="3"/>
  <c r="T63" i="3" s="1"/>
  <c r="R63" i="3"/>
  <c r="S62" i="3"/>
  <c r="R62" i="3"/>
  <c r="S61" i="3"/>
  <c r="R61" i="3"/>
  <c r="S60" i="3"/>
  <c r="R60" i="3"/>
  <c r="T60" i="3" s="1"/>
  <c r="S59" i="3"/>
  <c r="R59" i="3"/>
  <c r="S58" i="3"/>
  <c r="R58" i="3"/>
  <c r="S57" i="3"/>
  <c r="R57" i="3"/>
  <c r="S56" i="3"/>
  <c r="R56" i="3"/>
  <c r="S55" i="3"/>
  <c r="R55" i="3"/>
  <c r="S54" i="3"/>
  <c r="R54" i="3"/>
  <c r="T54" i="3" s="1"/>
  <c r="S53" i="3"/>
  <c r="R53" i="3"/>
  <c r="S52" i="3"/>
  <c r="R52" i="3"/>
  <c r="T52" i="3" s="1"/>
  <c r="S51" i="3"/>
  <c r="R51" i="3"/>
  <c r="S50" i="3"/>
  <c r="R50" i="3"/>
  <c r="T50" i="3" s="1"/>
  <c r="S49" i="3"/>
  <c r="R49" i="3"/>
  <c r="S48" i="3"/>
  <c r="R48" i="3"/>
  <c r="T48" i="3" s="1"/>
  <c r="S47" i="3"/>
  <c r="T47" i="3" s="1"/>
  <c r="R47" i="3"/>
  <c r="S46" i="3"/>
  <c r="R46" i="3"/>
  <c r="T46" i="3" s="1"/>
  <c r="S45" i="3"/>
  <c r="R45" i="3"/>
  <c r="S44" i="3"/>
  <c r="R44" i="3"/>
  <c r="T44" i="3" s="1"/>
  <c r="S43" i="3"/>
  <c r="R43" i="3"/>
  <c r="S42" i="3"/>
  <c r="R42" i="3"/>
  <c r="S41" i="3"/>
  <c r="R41" i="3"/>
  <c r="S40" i="3"/>
  <c r="R40" i="3"/>
  <c r="S39" i="3"/>
  <c r="R39" i="3"/>
  <c r="S38" i="3"/>
  <c r="R38" i="3"/>
  <c r="S37" i="3"/>
  <c r="R37" i="3"/>
  <c r="S36" i="3"/>
  <c r="R36" i="3"/>
  <c r="S35" i="3"/>
  <c r="R35" i="3"/>
  <c r="S34" i="3"/>
  <c r="R34" i="3"/>
  <c r="S33" i="3"/>
  <c r="R33" i="3"/>
  <c r="S32" i="3"/>
  <c r="R32" i="3"/>
  <c r="S31" i="3"/>
  <c r="R31" i="3"/>
  <c r="S30" i="3"/>
  <c r="R30" i="3"/>
  <c r="S29" i="3"/>
  <c r="R29" i="3"/>
  <c r="S28" i="3"/>
  <c r="R28" i="3"/>
  <c r="S27" i="3"/>
  <c r="R27" i="3"/>
  <c r="S26" i="3"/>
  <c r="R26" i="3"/>
  <c r="S25" i="3"/>
  <c r="R25" i="3"/>
  <c r="S24" i="3"/>
  <c r="R24" i="3"/>
  <c r="S23" i="3"/>
  <c r="R23" i="3"/>
  <c r="S22" i="3"/>
  <c r="R22" i="3"/>
  <c r="T22" i="3" s="1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S14" i="3"/>
  <c r="R14" i="3"/>
  <c r="S13" i="3"/>
  <c r="R13" i="3"/>
  <c r="S12" i="3"/>
  <c r="R12" i="3"/>
  <c r="S11" i="3"/>
  <c r="R11" i="3"/>
  <c r="S10" i="3"/>
  <c r="R10" i="3"/>
  <c r="S9" i="3"/>
  <c r="R9" i="3"/>
  <c r="S8" i="3"/>
  <c r="R8" i="3"/>
  <c r="S7" i="3"/>
  <c r="R7" i="3"/>
  <c r="S6" i="3"/>
  <c r="R6" i="3"/>
  <c r="T6" i="3" s="1"/>
  <c r="S5" i="3"/>
  <c r="R5" i="3"/>
  <c r="T109" i="3" l="1"/>
  <c r="T62" i="3"/>
  <c r="T64" i="3"/>
  <c r="T66" i="3"/>
  <c r="T83" i="3"/>
  <c r="T98" i="3"/>
  <c r="T10" i="3"/>
  <c r="T87" i="3"/>
  <c r="T89" i="3"/>
  <c r="T91" i="3"/>
  <c r="T104" i="3"/>
  <c r="T9" i="3"/>
  <c r="T13" i="3"/>
  <c r="T21" i="3"/>
  <c r="T26" i="3"/>
  <c r="T38" i="3"/>
  <c r="T77" i="3"/>
  <c r="T100" i="3"/>
  <c r="T25" i="3"/>
  <c r="T29" i="3"/>
  <c r="T37" i="3"/>
  <c r="R73" i="3"/>
  <c r="T80" i="3"/>
  <c r="T84" i="3"/>
  <c r="T88" i="3"/>
  <c r="T105" i="3"/>
  <c r="T15" i="3"/>
  <c r="T42" i="3"/>
  <c r="T68" i="3"/>
  <c r="T72" i="3"/>
  <c r="T75" i="3"/>
  <c r="T90" i="3"/>
  <c r="T96" i="3"/>
  <c r="T12" i="3"/>
  <c r="T14" i="3"/>
  <c r="T16" i="3"/>
  <c r="T18" i="3"/>
  <c r="T20" i="3"/>
  <c r="T31" i="3"/>
  <c r="T41" i="3"/>
  <c r="T45" i="3"/>
  <c r="T53" i="3"/>
  <c r="T58" i="3"/>
  <c r="T28" i="3"/>
  <c r="T30" i="3"/>
  <c r="T32" i="3"/>
  <c r="T34" i="3"/>
  <c r="T36" i="3"/>
  <c r="T57" i="3"/>
  <c r="T61" i="3"/>
  <c r="T69" i="3"/>
  <c r="T76" i="3"/>
  <c r="T81" i="3"/>
  <c r="T103" i="3"/>
  <c r="T85" i="3"/>
  <c r="T19" i="3"/>
  <c r="T51" i="3"/>
  <c r="T67" i="3"/>
  <c r="T74" i="3"/>
  <c r="T7" i="3"/>
  <c r="T23" i="3"/>
  <c r="T39" i="3"/>
  <c r="T55" i="3"/>
  <c r="F111" i="3"/>
  <c r="J111" i="3"/>
  <c r="N111" i="3"/>
  <c r="R71" i="3"/>
  <c r="H111" i="3"/>
  <c r="L111" i="3"/>
  <c r="P111" i="3"/>
  <c r="T78" i="3"/>
  <c r="T102" i="3"/>
  <c r="T8" i="3"/>
  <c r="T11" i="3"/>
  <c r="T17" i="3"/>
  <c r="T24" i="3"/>
  <c r="T27" i="3"/>
  <c r="T33" i="3"/>
  <c r="T40" i="3"/>
  <c r="T43" i="3"/>
  <c r="T49" i="3"/>
  <c r="T56" i="3"/>
  <c r="T59" i="3"/>
  <c r="T65" i="3"/>
  <c r="G111" i="3"/>
  <c r="K111" i="3"/>
  <c r="O111" i="3"/>
  <c r="S73" i="3"/>
  <c r="S111" i="3" s="1"/>
  <c r="T79" i="3"/>
  <c r="T82" i="3"/>
  <c r="T86" i="3"/>
  <c r="T94" i="3"/>
  <c r="T99" i="3"/>
  <c r="T35" i="3"/>
  <c r="T106" i="3"/>
  <c r="T71" i="3"/>
  <c r="T5" i="3"/>
  <c r="R70" i="3"/>
  <c r="T70" i="3" s="1"/>
  <c r="I111" i="3"/>
  <c r="T73" i="3" l="1"/>
  <c r="T111" i="3" s="1"/>
  <c r="R111" i="3"/>
</calcChain>
</file>

<file path=xl/sharedStrings.xml><?xml version="1.0" encoding="utf-8"?>
<sst xmlns="http://schemas.openxmlformats.org/spreadsheetml/2006/main" count="1058" uniqueCount="445">
  <si>
    <t>備考</t>
    <rPh sb="0" eb="2">
      <t>ビコウ</t>
    </rPh>
    <phoneticPr fontId="1"/>
  </si>
  <si>
    <t>電気方式</t>
    <rPh sb="0" eb="2">
      <t>デンキ</t>
    </rPh>
    <rPh sb="2" eb="4">
      <t>ホウシキ</t>
    </rPh>
    <phoneticPr fontId="1"/>
  </si>
  <si>
    <t>供給地点特定番号</t>
    <rPh sb="0" eb="2">
      <t>キョウキュウ</t>
    </rPh>
    <rPh sb="2" eb="4">
      <t>チテン</t>
    </rPh>
    <rPh sb="4" eb="6">
      <t>トクテイ</t>
    </rPh>
    <rPh sb="6" eb="8">
      <t>バンゴウ</t>
    </rPh>
    <phoneticPr fontId="1"/>
  </si>
  <si>
    <t>予備線の有無</t>
    <phoneticPr fontId="1"/>
  </si>
  <si>
    <t>標準電圧(V)</t>
    <rPh sb="0" eb="2">
      <t>ヒョウジュン</t>
    </rPh>
    <rPh sb="2" eb="4">
      <t>デンアツ</t>
    </rPh>
    <phoneticPr fontId="1"/>
  </si>
  <si>
    <t>計量電圧(V)</t>
    <rPh sb="0" eb="2">
      <t>ケイリョウ</t>
    </rPh>
    <rPh sb="2" eb="4">
      <t>デンアツ</t>
    </rPh>
    <phoneticPr fontId="1"/>
  </si>
  <si>
    <t>交流３相３線式</t>
  </si>
  <si>
    <t>対象施設名</t>
    <rPh sb="0" eb="2">
      <t>タイショウ</t>
    </rPh>
    <rPh sb="2" eb="5">
      <t>シセツメイ</t>
    </rPh>
    <phoneticPr fontId="1"/>
  </si>
  <si>
    <t>kW</t>
  </si>
  <si>
    <t>電力需給期間</t>
    <rPh sb="0" eb="2">
      <t>デンリョク</t>
    </rPh>
    <rPh sb="2" eb="4">
      <t>ジュキュウ</t>
    </rPh>
    <rPh sb="4" eb="6">
      <t>キカン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</si>
  <si>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</si>
  <si>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</si>
  <si>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予備線の契約電力</t>
    <rPh sb="0" eb="2">
      <t>ヨビ</t>
    </rPh>
    <rPh sb="2" eb="3">
      <t>セン</t>
    </rPh>
    <rPh sb="4" eb="6">
      <t>ケイヤク</t>
    </rPh>
    <rPh sb="6" eb="8">
      <t>デンリョク</t>
    </rPh>
    <phoneticPr fontId="1"/>
  </si>
  <si>
    <t>施設番号</t>
    <rPh sb="0" eb="2">
      <t>シセツ</t>
    </rPh>
    <rPh sb="2" eb="4">
      <t>バンゴウ</t>
    </rPh>
    <phoneticPr fontId="1"/>
  </si>
  <si>
    <t>年間予定電力使用量
（kWh）</t>
    <rPh sb="0" eb="2">
      <t>ネンカン</t>
    </rPh>
    <rPh sb="2" eb="4">
      <t>ヨテイ</t>
    </rPh>
    <rPh sb="4" eb="6">
      <t>デンリョク</t>
    </rPh>
    <rPh sb="6" eb="9">
      <t>シヨウリョウ</t>
    </rPh>
    <phoneticPr fontId="1"/>
  </si>
  <si>
    <t>需要場所</t>
    <rPh sb="0" eb="2">
      <t>ジュヨウ</t>
    </rPh>
    <rPh sb="2" eb="4">
      <t>バショ</t>
    </rPh>
    <phoneticPr fontId="1"/>
  </si>
  <si>
    <t>枚方小学校</t>
  </si>
  <si>
    <t>蹉跎小学校・留守家庭児童会室</t>
    <rPh sb="6" eb="14">
      <t>ルスカテイジドウカイシツ</t>
    </rPh>
    <phoneticPr fontId="1"/>
  </si>
  <si>
    <t>開成小学校</t>
    <phoneticPr fontId="1"/>
  </si>
  <si>
    <t>五常小学校・留守家庭児童会室</t>
    <rPh sb="6" eb="14">
      <t>ルスカテイジドウカイシツ</t>
    </rPh>
    <phoneticPr fontId="1"/>
  </si>
  <si>
    <t>春日小学校・留守家庭児童会室・共同調理場</t>
    <rPh sb="6" eb="10">
      <t>ルスカテイ</t>
    </rPh>
    <rPh sb="10" eb="14">
      <t>ジドウカイシツ</t>
    </rPh>
    <rPh sb="15" eb="17">
      <t>キョウドウ</t>
    </rPh>
    <rPh sb="17" eb="19">
      <t>チョウリ</t>
    </rPh>
    <rPh sb="19" eb="20">
      <t>バ</t>
    </rPh>
    <phoneticPr fontId="1"/>
  </si>
  <si>
    <t>桜丘小学校・留守家庭児童会室・単独調理場</t>
    <phoneticPr fontId="1"/>
  </si>
  <si>
    <t>山田小学校・留守家庭児童会室</t>
    <rPh sb="6" eb="14">
      <t>ルスカテイジドウカイシツ</t>
    </rPh>
    <phoneticPr fontId="1"/>
  </si>
  <si>
    <t>明倫小学校・留守家庭児童会室</t>
    <rPh sb="6" eb="14">
      <t>ルスカテイジドウカイシツ</t>
    </rPh>
    <phoneticPr fontId="1"/>
  </si>
  <si>
    <t>殿山第一小学校・留守家庭児童会室</t>
    <rPh sb="8" eb="16">
      <t>ルスカテイジドウカイシツ</t>
    </rPh>
    <phoneticPr fontId="1"/>
  </si>
  <si>
    <t>殿山第二小学校</t>
  </si>
  <si>
    <t>樟葉小学校・留守家庭児童会室</t>
    <rPh sb="6" eb="14">
      <t>ルスカテイジドウカイシツ</t>
    </rPh>
    <phoneticPr fontId="1"/>
  </si>
  <si>
    <t>津田小学校</t>
    <phoneticPr fontId="1"/>
  </si>
  <si>
    <t>菅原小学校・留守家庭児童会室・単独調理場</t>
    <rPh sb="6" eb="14">
      <t>ルスカテイジドウカイシツ</t>
    </rPh>
    <rPh sb="15" eb="20">
      <t>タンドクチョウリジョウ</t>
    </rPh>
    <phoneticPr fontId="1"/>
  </si>
  <si>
    <t>氷室小学校・留守家庭児童会室・単独調理場</t>
    <rPh sb="6" eb="14">
      <t>ルスカテイジドウカイシツ</t>
    </rPh>
    <rPh sb="15" eb="20">
      <t>タンドクチョウリジョウ</t>
    </rPh>
    <phoneticPr fontId="1"/>
  </si>
  <si>
    <t>山之上小学校・留守家庭児童会室・単独調理場</t>
    <rPh sb="7" eb="15">
      <t>ルスカテイジドウカイシツ</t>
    </rPh>
    <rPh sb="16" eb="21">
      <t>タンドクチョウリジョウ</t>
    </rPh>
    <phoneticPr fontId="1"/>
  </si>
  <si>
    <t>交北小学校・留守家庭児童会室</t>
    <rPh sb="6" eb="14">
      <t>ルスカテイジドウカイシツ</t>
    </rPh>
    <phoneticPr fontId="1"/>
  </si>
  <si>
    <t>香陽小学校・留守家庭児童会室</t>
    <rPh sb="6" eb="14">
      <t>ルスカテイジドウカイシツ</t>
    </rPh>
    <phoneticPr fontId="1"/>
  </si>
  <si>
    <t>招提小学校・留守家庭児童会室・共同調理場</t>
    <rPh sb="6" eb="14">
      <t>ルスカテイジドウカイシツ</t>
    </rPh>
    <rPh sb="15" eb="17">
      <t>キョウドウ</t>
    </rPh>
    <rPh sb="17" eb="19">
      <t>チョウリ</t>
    </rPh>
    <rPh sb="19" eb="20">
      <t>バ</t>
    </rPh>
    <phoneticPr fontId="1"/>
  </si>
  <si>
    <t>中宮小学校・留守家庭児童会室・単独調理場</t>
    <rPh sb="6" eb="14">
      <t>ルスカテイジドウカイシツ</t>
    </rPh>
    <rPh sb="15" eb="20">
      <t>タンドクチョウリジョウ</t>
    </rPh>
    <phoneticPr fontId="1"/>
  </si>
  <si>
    <t>小倉小学校・留守家庭児童会室・単独調理場</t>
    <rPh sb="6" eb="14">
      <t>ルスカテイジドウカイシツ</t>
    </rPh>
    <rPh sb="15" eb="20">
      <t>タンドクチョウリジョウ</t>
    </rPh>
    <phoneticPr fontId="1"/>
  </si>
  <si>
    <t>樟葉南小学校・留守家庭児童会室・単独調理場</t>
    <rPh sb="7" eb="15">
      <t>ルスカテイジドウカイシツ</t>
    </rPh>
    <rPh sb="16" eb="21">
      <t>タンドクチョウリジョウ</t>
    </rPh>
    <phoneticPr fontId="1"/>
  </si>
  <si>
    <t>蹉跎西小学校・留守家庭児童会室</t>
    <rPh sb="7" eb="11">
      <t>ルスカテイ</t>
    </rPh>
    <rPh sb="11" eb="15">
      <t>ジドウカイシツ</t>
    </rPh>
    <phoneticPr fontId="1"/>
  </si>
  <si>
    <t>樟葉西小学校・留守家庭児童会室・単独調理場</t>
    <rPh sb="7" eb="15">
      <t>ルスカテイジドウカイシツ</t>
    </rPh>
    <rPh sb="16" eb="21">
      <t>タンドクチョウリジョウ</t>
    </rPh>
    <phoneticPr fontId="1"/>
  </si>
  <si>
    <t>田口山小学校・留守家庭児童会室・単独調理場</t>
    <rPh sb="7" eb="15">
      <t>ルスカテイジドウカイシツ</t>
    </rPh>
    <rPh sb="16" eb="21">
      <t>タンドクチョウリジョウ</t>
    </rPh>
    <phoneticPr fontId="1"/>
  </si>
  <si>
    <t>西牧野小学校・留守家庭児童会室</t>
    <rPh sb="7" eb="9">
      <t>ルス</t>
    </rPh>
    <rPh sb="9" eb="11">
      <t>カテイ</t>
    </rPh>
    <rPh sb="11" eb="14">
      <t>ジドウカイ</t>
    </rPh>
    <rPh sb="14" eb="15">
      <t>シツ</t>
    </rPh>
    <phoneticPr fontId="1"/>
  </si>
  <si>
    <t>川越小学校・留守家庭児童会室・単独調理場</t>
    <rPh sb="6" eb="14">
      <t>ルスカテイジドウカイシツ</t>
    </rPh>
    <rPh sb="15" eb="20">
      <t>タンドクチョウリジョウ</t>
    </rPh>
    <phoneticPr fontId="1"/>
  </si>
  <si>
    <t>蹉跎東小学校・留守家庭児童会室・単独調理場</t>
    <rPh sb="7" eb="15">
      <t>ルスカテイジドウカイシツ</t>
    </rPh>
    <rPh sb="16" eb="21">
      <t>タンドクチョウリジョウ</t>
    </rPh>
    <phoneticPr fontId="1"/>
  </si>
  <si>
    <t>桜丘北小学校・共同調理場</t>
    <rPh sb="7" eb="9">
      <t>キョウドウ</t>
    </rPh>
    <rPh sb="9" eb="11">
      <t>チョウリ</t>
    </rPh>
    <rPh sb="11" eb="12">
      <t>バ</t>
    </rPh>
    <phoneticPr fontId="1"/>
  </si>
  <si>
    <t>津田南小学校・留守家庭児童会室・単独調理場</t>
    <rPh sb="7" eb="15">
      <t>ルスカテイジドウカイシツ</t>
    </rPh>
    <rPh sb="16" eb="21">
      <t>タンドクチョウリジョウ</t>
    </rPh>
    <phoneticPr fontId="1"/>
  </si>
  <si>
    <t>樟葉北小学校・留守家庭児童会室・単独調理場</t>
    <rPh sb="7" eb="15">
      <t>ルスカテイジドウカイシツ</t>
    </rPh>
    <rPh sb="16" eb="21">
      <t>タンドクチョウリジョウ</t>
    </rPh>
    <phoneticPr fontId="1"/>
  </si>
  <si>
    <t>船橋小学校・留守家庭児童会室・単独調理場</t>
    <rPh sb="6" eb="14">
      <t>ルスカテイジドウカイシツ</t>
    </rPh>
    <rPh sb="15" eb="20">
      <t>タンドクチョウリジョウ</t>
    </rPh>
    <phoneticPr fontId="1"/>
  </si>
  <si>
    <t>菅原東小学校・単独調理場</t>
    <rPh sb="7" eb="12">
      <t>タンドクチョウリジョウ</t>
    </rPh>
    <phoneticPr fontId="1"/>
  </si>
  <si>
    <t>山田東小学校・単独調理場</t>
    <rPh sb="7" eb="12">
      <t>タンドクチョウリジョウ</t>
    </rPh>
    <phoneticPr fontId="1"/>
  </si>
  <si>
    <t>藤阪小学校・留守家庭児童会室・共同調理場</t>
    <rPh sb="6" eb="14">
      <t>ルスカテイジドウカイシツ</t>
    </rPh>
    <rPh sb="15" eb="17">
      <t>キョウドウ</t>
    </rPh>
    <rPh sb="17" eb="19">
      <t>チョウリ</t>
    </rPh>
    <rPh sb="19" eb="20">
      <t>バ</t>
    </rPh>
    <phoneticPr fontId="1"/>
  </si>
  <si>
    <t>平野小学校・留守家庭児童会室・単独調理場</t>
    <rPh sb="6" eb="14">
      <t>ルスカテイジドウカイシツ</t>
    </rPh>
    <rPh sb="15" eb="20">
      <t>タンドクチョウリジョウ</t>
    </rPh>
    <phoneticPr fontId="1"/>
  </si>
  <si>
    <t>長尾小学校・留守家庭児童会室・共同調理場</t>
    <rPh sb="6" eb="14">
      <t>ルスカテイジドウカイシツ</t>
    </rPh>
    <rPh sb="15" eb="17">
      <t>キョウドウ</t>
    </rPh>
    <rPh sb="17" eb="19">
      <t>チョウリ</t>
    </rPh>
    <rPh sb="19" eb="20">
      <t>バ</t>
    </rPh>
    <phoneticPr fontId="1"/>
  </si>
  <si>
    <t>東香里小学校・留守家庭児童会室・単独調理場</t>
    <rPh sb="7" eb="15">
      <t>ルスカテイジドウカイシツ</t>
    </rPh>
    <rPh sb="16" eb="21">
      <t>タンドクチョウリジョウ</t>
    </rPh>
    <phoneticPr fontId="1"/>
  </si>
  <si>
    <t>伊加賀小学校・留守改定児童会室・単独調理場</t>
    <rPh sb="7" eb="15">
      <t>ルスカイテイジドウカイシツ</t>
    </rPh>
    <rPh sb="16" eb="21">
      <t>タンドクチョウリジョウ</t>
    </rPh>
    <phoneticPr fontId="1"/>
  </si>
  <si>
    <t>西長尾小学校・留守家庭児童会室・単独調理場</t>
    <rPh sb="7" eb="11">
      <t>ルスカテイ</t>
    </rPh>
    <rPh sb="11" eb="15">
      <t>ジドウカイシツ</t>
    </rPh>
    <rPh sb="16" eb="18">
      <t>タンドク</t>
    </rPh>
    <rPh sb="18" eb="21">
      <t>チョウリバ</t>
    </rPh>
    <phoneticPr fontId="1"/>
  </si>
  <si>
    <t>禁野（旧中宮北）小学校・留守家庭児童会室</t>
    <rPh sb="0" eb="1">
      <t>キン</t>
    </rPh>
    <rPh sb="1" eb="2">
      <t>ノ</t>
    </rPh>
    <rPh sb="3" eb="4">
      <t>キュウ</t>
    </rPh>
    <rPh sb="4" eb="6">
      <t>ナカミヤ</t>
    </rPh>
    <rPh sb="6" eb="7">
      <t>キタ</t>
    </rPh>
    <rPh sb="8" eb="11">
      <t>ショウガッコウ</t>
    </rPh>
    <rPh sb="12" eb="14">
      <t>ルス</t>
    </rPh>
    <rPh sb="14" eb="16">
      <t>カテイ</t>
    </rPh>
    <rPh sb="16" eb="19">
      <t>ジドウカイ</t>
    </rPh>
    <rPh sb="19" eb="20">
      <t>シツ</t>
    </rPh>
    <phoneticPr fontId="1"/>
  </si>
  <si>
    <t>第一中学校</t>
  </si>
  <si>
    <t>第二中学校</t>
  </si>
  <si>
    <t>第三中学校</t>
  </si>
  <si>
    <t>第四中学校</t>
  </si>
  <si>
    <t>津田中学校</t>
  </si>
  <si>
    <t>枚方中学校</t>
  </si>
  <si>
    <t>中宮中学校</t>
  </si>
  <si>
    <t>招提中学校</t>
  </si>
  <si>
    <t>楠葉中学校</t>
  </si>
  <si>
    <t>楠葉西中学校</t>
  </si>
  <si>
    <t>東香里中学校</t>
  </si>
  <si>
    <t>長尾中学校</t>
  </si>
  <si>
    <t>杉中学校</t>
  </si>
  <si>
    <t>山田中学校</t>
  </si>
  <si>
    <t>渚西中学校</t>
  </si>
  <si>
    <t>桜丘中学校</t>
  </si>
  <si>
    <t>蹉跎中学校</t>
  </si>
  <si>
    <t>招提北中学校</t>
  </si>
  <si>
    <t>長尾西中学校</t>
  </si>
  <si>
    <t>市庁舎（本館・別館）</t>
    <rPh sb="4" eb="6">
      <t>ホンカン</t>
    </rPh>
    <phoneticPr fontId="1"/>
  </si>
  <si>
    <t>香里ケ丘図書館</t>
  </si>
  <si>
    <t>公設市場サンパーク・枚方公園青少年センター・枚方公園分室</t>
    <phoneticPr fontId="1"/>
  </si>
  <si>
    <t>第２分館</t>
  </si>
  <si>
    <t>市庁舎分館</t>
  </si>
  <si>
    <t>保健所</t>
  </si>
  <si>
    <t>野外活動センター</t>
    <phoneticPr fontId="1"/>
  </si>
  <si>
    <t>老人福祉センター楽寿荘</t>
    <phoneticPr fontId="1"/>
  </si>
  <si>
    <t>保健センター</t>
  </si>
  <si>
    <t>ひらかた子ども発達支援センター</t>
    <phoneticPr fontId="1"/>
  </si>
  <si>
    <t>穂谷川清掃工場</t>
    <phoneticPr fontId="1"/>
  </si>
  <si>
    <t>希釈放流センター</t>
    <rPh sb="0" eb="2">
      <t>キシャク</t>
    </rPh>
    <rPh sb="2" eb="4">
      <t>ホウリュウ</t>
    </rPh>
    <phoneticPr fontId="1"/>
  </si>
  <si>
    <t>土木部中部別館</t>
  </si>
  <si>
    <t>教育文化センター</t>
  </si>
  <si>
    <t>第一学校給食共同調理場</t>
  </si>
  <si>
    <t>さだ西学校給食共同調理場</t>
    <phoneticPr fontId="1"/>
  </si>
  <si>
    <t>南部生涯学習市民センター</t>
    <phoneticPr fontId="1"/>
  </si>
  <si>
    <t>蹉跎生涯学習市民センター・蹉跎図書館</t>
    <phoneticPr fontId="1"/>
  </si>
  <si>
    <t>牧野生涯学習市民センター・牧野図書館</t>
    <rPh sb="13" eb="18">
      <t>マキノトショカン</t>
    </rPh>
    <phoneticPr fontId="1"/>
  </si>
  <si>
    <t>楠葉生涯学習市民センター・楠葉図書館・北部支所・楠葉なみき小規模保育施設</t>
    <rPh sb="13" eb="18">
      <t>クズハトショカン</t>
    </rPh>
    <rPh sb="19" eb="23">
      <t>ホクブシショ</t>
    </rPh>
    <rPh sb="24" eb="26">
      <t>クズハ</t>
    </rPh>
    <rPh sb="29" eb="32">
      <t>ショウキボ</t>
    </rPh>
    <rPh sb="32" eb="36">
      <t>ホイクシセツ</t>
    </rPh>
    <phoneticPr fontId="1"/>
  </si>
  <si>
    <t>御殿山生涯学習美術センター・御殿山図書館</t>
    <phoneticPr fontId="1"/>
  </si>
  <si>
    <t>津田生涯学習市民センター・津田図書館</t>
    <rPh sb="13" eb="15">
      <t>ツダ</t>
    </rPh>
    <rPh sb="15" eb="18">
      <t>トショカン</t>
    </rPh>
    <phoneticPr fontId="1"/>
  </si>
  <si>
    <t>菅原生涯学習市民センター・菅原図書館</t>
    <rPh sb="13" eb="15">
      <t>スガハラ</t>
    </rPh>
    <rPh sb="15" eb="18">
      <t>トショカン</t>
    </rPh>
    <phoneticPr fontId="1"/>
  </si>
  <si>
    <t>総合文化芸術センター本館</t>
    <rPh sb="0" eb="2">
      <t>ソウゴウ</t>
    </rPh>
    <rPh sb="2" eb="4">
      <t>ブンカ</t>
    </rPh>
    <rPh sb="4" eb="6">
      <t>ゲイジュツ</t>
    </rPh>
    <rPh sb="10" eb="12">
      <t>ホンカン</t>
    </rPh>
    <phoneticPr fontId="1"/>
  </si>
  <si>
    <t>総合文化芸術センター別館</t>
    <rPh sb="0" eb="2">
      <t>ソウゴウ</t>
    </rPh>
    <rPh sb="2" eb="4">
      <t>ブンカ</t>
    </rPh>
    <rPh sb="4" eb="6">
      <t>ゲイジュツ</t>
    </rPh>
    <rPh sb="10" eb="12">
      <t>ベッカン</t>
    </rPh>
    <phoneticPr fontId="1"/>
  </si>
  <si>
    <t>やすらぎの杜</t>
    <phoneticPr fontId="1"/>
  </si>
  <si>
    <t>総合福祉センター（老人福祉センター）：（津田東町）</t>
    <rPh sb="20" eb="22">
      <t>ツダ</t>
    </rPh>
    <rPh sb="22" eb="23">
      <t>ヒガシ</t>
    </rPh>
    <rPh sb="23" eb="24">
      <t>マチ</t>
    </rPh>
    <phoneticPr fontId="1"/>
  </si>
  <si>
    <t>王仁公園</t>
    <phoneticPr fontId="1"/>
  </si>
  <si>
    <t>東部公園</t>
    <phoneticPr fontId="1"/>
  </si>
  <si>
    <t>中の池公園</t>
    <rPh sb="0" eb="1">
      <t>ナカ</t>
    </rPh>
    <rPh sb="2" eb="3">
      <t>イケ</t>
    </rPh>
    <rPh sb="3" eb="5">
      <t>コウエン</t>
    </rPh>
    <phoneticPr fontId="1"/>
  </si>
  <si>
    <t>香里団地保育所</t>
    <rPh sb="0" eb="2">
      <t>コウリ</t>
    </rPh>
    <rPh sb="2" eb="4">
      <t>ダンチ</t>
    </rPh>
    <rPh sb="4" eb="6">
      <t>ホイク</t>
    </rPh>
    <rPh sb="6" eb="7">
      <t>ジョ</t>
    </rPh>
    <phoneticPr fontId="1"/>
  </si>
  <si>
    <t>枚方保育所</t>
    <rPh sb="0" eb="5">
      <t>ヒラカタホイクショ</t>
    </rPh>
    <phoneticPr fontId="1"/>
  </si>
  <si>
    <t>（仮）中学校給食共同調理場</t>
    <rPh sb="1" eb="2">
      <t>カリ</t>
    </rPh>
    <phoneticPr fontId="1"/>
  </si>
  <si>
    <t>枚方市枚方上之町9-21</t>
    <phoneticPr fontId="1"/>
  </si>
  <si>
    <t>枚方市田宮本町11-1</t>
    <phoneticPr fontId="1"/>
  </si>
  <si>
    <t>枚方市北中振2-11-21</t>
    <phoneticPr fontId="1"/>
  </si>
  <si>
    <t>枚方市香里ケ丘10-5-2</t>
    <phoneticPr fontId="1"/>
  </si>
  <si>
    <t>枚方市香里ケ丘2-5</t>
    <phoneticPr fontId="1"/>
  </si>
  <si>
    <t>枚方市香里ケ丘6-9</t>
    <phoneticPr fontId="1"/>
  </si>
  <si>
    <t>枚方市高田2-15-10</t>
    <phoneticPr fontId="1"/>
  </si>
  <si>
    <t>枚方市村野本町30-1</t>
    <phoneticPr fontId="1"/>
  </si>
  <si>
    <t>枚方市甲斐田町1-27</t>
    <phoneticPr fontId="1"/>
  </si>
  <si>
    <t>枚方市中宮西之町10-6</t>
    <phoneticPr fontId="1"/>
  </si>
  <si>
    <t>枚方市上野1-6-5</t>
    <phoneticPr fontId="1"/>
  </si>
  <si>
    <t>枚方市養父丘2-7-53</t>
    <phoneticPr fontId="1"/>
  </si>
  <si>
    <t>枚方市南楠葉2-40-6</t>
    <phoneticPr fontId="1"/>
  </si>
  <si>
    <t>枚方市津田西町1-33-1</t>
    <phoneticPr fontId="1"/>
  </si>
  <si>
    <t>枚方市藤阪中町13-1</t>
    <phoneticPr fontId="1"/>
  </si>
  <si>
    <t>枚方市尊延寺3-1-38</t>
    <phoneticPr fontId="1"/>
  </si>
  <si>
    <t>枚方市山之上1-32-1</t>
    <phoneticPr fontId="1"/>
  </si>
  <si>
    <t>枚方市上島東町4-18</t>
    <phoneticPr fontId="1"/>
  </si>
  <si>
    <t>枚方市交北2-30-5</t>
    <phoneticPr fontId="1"/>
  </si>
  <si>
    <t>枚方市香里ケ丘11-36-1</t>
    <phoneticPr fontId="1"/>
  </si>
  <si>
    <t>枚方市招提東町2-2-</t>
    <phoneticPr fontId="1"/>
  </si>
  <si>
    <t>枚方市中宮山戸町22-3</t>
    <phoneticPr fontId="1"/>
  </si>
  <si>
    <t>枚方市小倉町29-1</t>
    <phoneticPr fontId="1"/>
  </si>
  <si>
    <t>枚方市楠葉美咲1-25-1</t>
    <phoneticPr fontId="1"/>
  </si>
  <si>
    <t>枚方市磯島北町3-1</t>
    <phoneticPr fontId="1"/>
  </si>
  <si>
    <t>枚方市出口6-20-1</t>
    <phoneticPr fontId="1"/>
  </si>
  <si>
    <t>枚方市楠葉並木1-11-1</t>
    <phoneticPr fontId="1"/>
  </si>
  <si>
    <t>枚方市田口山3-10-1</t>
    <phoneticPr fontId="1"/>
  </si>
  <si>
    <t>枚方市西牧野2-1-1</t>
    <phoneticPr fontId="1"/>
  </si>
  <si>
    <t>枚方市釈尊寺町30-1</t>
    <phoneticPr fontId="1"/>
  </si>
  <si>
    <t>枚方市翠香園町30-1</t>
    <phoneticPr fontId="1"/>
  </si>
  <si>
    <t>枚方市星丘4-31-1</t>
    <phoneticPr fontId="1"/>
  </si>
  <si>
    <t>枚方市津田西町3-10-1</t>
    <phoneticPr fontId="1"/>
  </si>
  <si>
    <t>枚方市楠葉野田3-13-1</t>
    <phoneticPr fontId="1"/>
  </si>
  <si>
    <t>枚方市東山1-68</t>
    <phoneticPr fontId="1"/>
  </si>
  <si>
    <t>枚方市藤阪東町3-10-1</t>
    <phoneticPr fontId="1"/>
  </si>
  <si>
    <t>枚方市田口3-16-1</t>
    <phoneticPr fontId="1"/>
  </si>
  <si>
    <t>枚方市藤阪南町1-40-1</t>
    <phoneticPr fontId="1"/>
  </si>
  <si>
    <t>枚方市招提中町1-53-1</t>
    <phoneticPr fontId="1"/>
  </si>
  <si>
    <t>枚方市長尾北町3-3-2</t>
    <phoneticPr fontId="1"/>
  </si>
  <si>
    <t>枚方市東香里南町44-1</t>
    <phoneticPr fontId="1"/>
  </si>
  <si>
    <t>枚方市伊加賀西町53-1</t>
    <phoneticPr fontId="1"/>
  </si>
  <si>
    <t>枚方市長尾西町2-45-1</t>
    <phoneticPr fontId="1"/>
  </si>
  <si>
    <t>枚方市中宮北町4-1</t>
    <phoneticPr fontId="1"/>
  </si>
  <si>
    <t>枚方市御殿山南町2-2</t>
    <phoneticPr fontId="1"/>
  </si>
  <si>
    <t>枚方市渚東町2-1</t>
    <phoneticPr fontId="1"/>
  </si>
  <si>
    <t>枚方市香里園東之町20-26</t>
    <phoneticPr fontId="1"/>
  </si>
  <si>
    <t>枚方市養父東町1-5</t>
    <phoneticPr fontId="1"/>
  </si>
  <si>
    <t>枚方市香里ケ丘5-3-</t>
    <phoneticPr fontId="1"/>
  </si>
  <si>
    <t>枚方市津田北町1-32-1</t>
    <phoneticPr fontId="1"/>
  </si>
  <si>
    <t>枚方市西田宮町19-1</t>
    <phoneticPr fontId="1"/>
  </si>
  <si>
    <t>枚方市堂山1-2-6</t>
    <phoneticPr fontId="1"/>
  </si>
  <si>
    <t>枚方市招提東町2-1-12</t>
    <phoneticPr fontId="1"/>
  </si>
  <si>
    <t>枚方市楠葉丘2-12-1</t>
    <phoneticPr fontId="1"/>
  </si>
  <si>
    <t>枚方市西船橋2-43-1</t>
    <phoneticPr fontId="1"/>
  </si>
  <si>
    <t>枚方市東香里3-37-1</t>
    <phoneticPr fontId="1"/>
  </si>
  <si>
    <t>枚方市長尾北町3-3-1</t>
    <phoneticPr fontId="1"/>
  </si>
  <si>
    <t>枚方市杉4-1-1</t>
    <phoneticPr fontId="1"/>
  </si>
  <si>
    <t>枚方市交北2-28-1</t>
    <phoneticPr fontId="1"/>
  </si>
  <si>
    <t>枚方市渚西3-25-1</t>
    <phoneticPr fontId="1"/>
  </si>
  <si>
    <t>枚方市桜丘町65-1</t>
    <phoneticPr fontId="1"/>
  </si>
  <si>
    <t>枚方市出口5-40-1</t>
    <phoneticPr fontId="1"/>
  </si>
  <si>
    <t>枚方市招提北町2-35-1</t>
    <phoneticPr fontId="1"/>
  </si>
  <si>
    <t>枚方市長尾谷町1-73-1</t>
    <phoneticPr fontId="1"/>
  </si>
  <si>
    <t>枚方市大垣内町2-1-20</t>
    <phoneticPr fontId="1"/>
  </si>
  <si>
    <t>枚方市車塚1-1-1</t>
    <phoneticPr fontId="1"/>
  </si>
  <si>
    <t>枚方市香里ケ丘4-2-1</t>
    <phoneticPr fontId="1"/>
  </si>
  <si>
    <t>枚方市伊加賀東町6-8</t>
    <phoneticPr fontId="1"/>
  </si>
  <si>
    <t>枚方市大垣内町2-9-21</t>
    <phoneticPr fontId="1"/>
  </si>
  <si>
    <t>枚方市大垣内町2-9-15</t>
    <phoneticPr fontId="1"/>
  </si>
  <si>
    <t>枚方市大垣内町2丁目2-2</t>
    <phoneticPr fontId="1"/>
  </si>
  <si>
    <t>枚方市村野西町5-1</t>
    <phoneticPr fontId="1"/>
  </si>
  <si>
    <t>枚方市穂谷4550</t>
    <phoneticPr fontId="1"/>
  </si>
  <si>
    <t>枚方市北中振2-3-44</t>
    <phoneticPr fontId="1"/>
  </si>
  <si>
    <t>枚方市禁野本町2-13-13</t>
    <phoneticPr fontId="1"/>
  </si>
  <si>
    <t>枚方市磯島北町275-2</t>
    <rPh sb="0" eb="3">
      <t>ヒラカタシ</t>
    </rPh>
    <phoneticPr fontId="1"/>
  </si>
  <si>
    <t>枚方市田口５丁目１－１</t>
    <phoneticPr fontId="1"/>
  </si>
  <si>
    <t>枚方市出口２丁目３０ー１</t>
    <phoneticPr fontId="1"/>
  </si>
  <si>
    <t>枚方市東田宮1-2-1</t>
    <phoneticPr fontId="1"/>
  </si>
  <si>
    <t>枚方市磯島北町37-1</t>
    <phoneticPr fontId="1"/>
  </si>
  <si>
    <t>枚方市出屋敷西町2-6-6</t>
    <phoneticPr fontId="1"/>
  </si>
  <si>
    <t>枚方市香里ケ丘1-1-2</t>
    <phoneticPr fontId="1"/>
  </si>
  <si>
    <t>枚方市北中振3-27-10</t>
    <phoneticPr fontId="1"/>
  </si>
  <si>
    <t>枚方市宇山町4-5</t>
    <phoneticPr fontId="1"/>
  </si>
  <si>
    <t>枚方市楠葉並木2-29-5</t>
    <phoneticPr fontId="1"/>
  </si>
  <si>
    <t>枚方市御殿山町10-16</t>
    <phoneticPr fontId="1"/>
  </si>
  <si>
    <t>枚方市津田北町2-25-3</t>
    <phoneticPr fontId="1"/>
  </si>
  <si>
    <t>枚方市長尾元町1-35-1</t>
    <phoneticPr fontId="1"/>
  </si>
  <si>
    <t>枚方市新町2-1-60</t>
    <rPh sb="0" eb="3">
      <t>ヒラカタシ</t>
    </rPh>
    <rPh sb="3" eb="5">
      <t>シンマチ</t>
    </rPh>
    <phoneticPr fontId="1"/>
  </si>
  <si>
    <t>枚方市新町2-1-5</t>
    <rPh sb="0" eb="3">
      <t>ヒラカタシ</t>
    </rPh>
    <rPh sb="3" eb="5">
      <t>シンマチ</t>
    </rPh>
    <phoneticPr fontId="1"/>
  </si>
  <si>
    <t>枚方市車塚1丁目1番30号</t>
    <phoneticPr fontId="1"/>
  </si>
  <si>
    <t>枚方市津田東町2-26-1</t>
    <phoneticPr fontId="1"/>
  </si>
  <si>
    <t>枚方市中宮大池4-10-1</t>
    <phoneticPr fontId="1"/>
  </si>
  <si>
    <t>枚方市渚西3-26-10</t>
    <phoneticPr fontId="1"/>
  </si>
  <si>
    <t>枚方市伊加賀西町53-2</t>
    <phoneticPr fontId="1"/>
  </si>
  <si>
    <t>枚方市王仁公園1-1</t>
    <phoneticPr fontId="1"/>
  </si>
  <si>
    <t>枚方市大字尊延寺２９８７番１</t>
    <rPh sb="0" eb="3">
      <t>ヒラカタシ</t>
    </rPh>
    <phoneticPr fontId="1"/>
  </si>
  <si>
    <t>枚方市東山２丁目</t>
    <rPh sb="0" eb="3">
      <t>ヒラカタシ</t>
    </rPh>
    <rPh sb="3" eb="5">
      <t>ヒガシヤマ</t>
    </rPh>
    <rPh sb="6" eb="8">
      <t>チョウメ</t>
    </rPh>
    <phoneticPr fontId="1"/>
  </si>
  <si>
    <t>枚方市香里ケ丘2-8-1</t>
    <phoneticPr fontId="1"/>
  </si>
  <si>
    <t>枚方市東田宮1丁目2－5</t>
    <phoneticPr fontId="1"/>
  </si>
  <si>
    <t>枚方市大峰元町2-2-10</t>
    <rPh sb="0" eb="3">
      <t>ヒラカタシ</t>
    </rPh>
    <rPh sb="3" eb="5">
      <t>オオミネ</t>
    </rPh>
    <rPh sb="5" eb="7">
      <t>モトマチ</t>
    </rPh>
    <phoneticPr fontId="1"/>
  </si>
  <si>
    <t>R8年8月頃からの使用方法は未定</t>
    <rPh sb="2" eb="3">
      <t>ネン</t>
    </rPh>
    <rPh sb="4" eb="5">
      <t>ガツ</t>
    </rPh>
    <rPh sb="5" eb="6">
      <t>コロ</t>
    </rPh>
    <rPh sb="9" eb="11">
      <t>シヨウ</t>
    </rPh>
    <rPh sb="11" eb="13">
      <t>ホウホウ</t>
    </rPh>
    <rPh sb="14" eb="16">
      <t>ミテイ</t>
    </rPh>
    <phoneticPr fontId="1"/>
  </si>
  <si>
    <t>R8年度から供給開始予定　</t>
    <phoneticPr fontId="1"/>
  </si>
  <si>
    <t>R10年度稼働開始予定（旧第三共同調理場　跡地）</t>
    <rPh sb="3" eb="5">
      <t>ネンド</t>
    </rPh>
    <rPh sb="5" eb="7">
      <t>カドウ</t>
    </rPh>
    <rPh sb="7" eb="9">
      <t>カイシ</t>
    </rPh>
    <rPh sb="9" eb="11">
      <t>ヨテイ</t>
    </rPh>
    <rPh sb="12" eb="13">
      <t>キュウ</t>
    </rPh>
    <rPh sb="13" eb="14">
      <t>ダイ</t>
    </rPh>
    <rPh sb="14" eb="15">
      <t>サン</t>
    </rPh>
    <rPh sb="15" eb="17">
      <t>キョウドウ</t>
    </rPh>
    <rPh sb="17" eb="20">
      <t>チョウリジョウ</t>
    </rPh>
    <rPh sb="21" eb="23">
      <t>アトチ</t>
    </rPh>
    <phoneticPr fontId="1"/>
  </si>
  <si>
    <t>牧野小学校・留守家庭児童会室・単独調理場</t>
    <rPh sb="6" eb="14">
      <t>ルスカテイジドウカイシツ</t>
    </rPh>
    <rPh sb="15" eb="20">
      <t>タンドクチョウリジョウ</t>
    </rPh>
    <phoneticPr fontId="1"/>
  </si>
  <si>
    <t>磯島小学校・留守家庭児童会室</t>
    <rPh sb="6" eb="10">
      <t>ルスカテイ</t>
    </rPh>
    <rPh sb="10" eb="14">
      <t>ジドウカイシツ</t>
    </rPh>
    <phoneticPr fontId="1"/>
  </si>
  <si>
    <r>
      <t>香里小学校・留守家庭児童会室・</t>
    </r>
    <r>
      <rPr>
        <sz val="20"/>
        <rFont val="メイリオ"/>
        <family val="3"/>
        <charset val="128"/>
      </rPr>
      <t>単独調理場</t>
    </r>
    <r>
      <rPr>
        <sz val="20"/>
        <color theme="1"/>
        <rFont val="メイリオ"/>
        <family val="3"/>
        <charset val="128"/>
      </rPr>
      <t>・香里幼稚園</t>
    </r>
    <rPh sb="6" eb="14">
      <t>ルスカテイジドウカイシツ</t>
    </rPh>
    <rPh sb="15" eb="20">
      <t>タンドクチョウリジョウ</t>
    </rPh>
    <phoneticPr fontId="1"/>
  </si>
  <si>
    <t>契約電力
（kw）</t>
    <rPh sb="0" eb="2">
      <t>ケイヤク</t>
    </rPh>
    <rPh sb="2" eb="4">
      <t>デンリョク</t>
    </rPh>
    <phoneticPr fontId="1"/>
  </si>
  <si>
    <t>-</t>
    <phoneticPr fontId="1"/>
  </si>
  <si>
    <t>発電施設の有無
（自家発補給電力）</t>
    <rPh sb="0" eb="2">
      <t>ハツデン</t>
    </rPh>
    <rPh sb="2" eb="4">
      <t>シセツ</t>
    </rPh>
    <rPh sb="5" eb="7">
      <t>ウム</t>
    </rPh>
    <rPh sb="9" eb="12">
      <t>ジカハツ</t>
    </rPh>
    <rPh sb="12" eb="14">
      <t>ホキュウ</t>
    </rPh>
    <rPh sb="14" eb="16">
      <t>デンリョク</t>
    </rPh>
    <phoneticPr fontId="1"/>
  </si>
  <si>
    <t>無し</t>
    <rPh sb="0" eb="1">
      <t>ナ</t>
    </rPh>
    <phoneticPr fontId="1"/>
  </si>
  <si>
    <t>06-1011-7116-0092-1003-0000</t>
  </si>
  <si>
    <t>06-1011-7110-0110-1003-0000</t>
  </si>
  <si>
    <t>06-1041-7160-2112-1003-0000</t>
  </si>
  <si>
    <t>06-1111-7171-0042-7003-0000</t>
  </si>
  <si>
    <t>06-1081-7170-2230-1003-0000</t>
  </si>
  <si>
    <t>06-1081-7170-6090-1003-0000</t>
  </si>
  <si>
    <t>06-1171-7198-2151-0003-0000</t>
  </si>
  <si>
    <t>06-1191-7396-0300-1003-0000</t>
  </si>
  <si>
    <t>06-1041-7235-0012-7003-0000</t>
  </si>
  <si>
    <t>06-1031-7227-1060-5003-0000</t>
  </si>
  <si>
    <t>06-1101-7287-2075-3003-0000</t>
  </si>
  <si>
    <t>06-1111-7306-2400-6003-0000</t>
  </si>
  <si>
    <t>06-1241-7788-1330-1003-0000</t>
  </si>
  <si>
    <t>06-1181-7707-0130-1003-0000</t>
  </si>
  <si>
    <t>06-1221-7771-3013-8003-0000</t>
  </si>
  <si>
    <t>06-1021-7103-1312-0003-0000</t>
  </si>
  <si>
    <t>06-1101-7284-0041-8003-0000</t>
  </si>
  <si>
    <t>06-1041-7232-2300-5003-0000</t>
  </si>
  <si>
    <t>06-1111-7171-1360-1003-0000</t>
  </si>
  <si>
    <t>06-1151-7296-2020-8003-0000</t>
  </si>
  <si>
    <t>06-1021-7206-0220-3003-0000</t>
  </si>
  <si>
    <t>06-1031-7256-0290-1003-0000</t>
  </si>
  <si>
    <t>06-1051-7245-0030-1003-0000</t>
  </si>
  <si>
    <t>06-1051-7141-6200-1003-0000</t>
  </si>
  <si>
    <t>06-1111-7301-1110-1003-0000</t>
  </si>
  <si>
    <t>06-1171-7337-3100-1003-0000</t>
  </si>
  <si>
    <t>06-1091-7276-2010-1003-0000</t>
  </si>
  <si>
    <t>06-1101-7181-0300-1003-0000</t>
  </si>
  <si>
    <t>06-1031-7161-0300-1003-0000</t>
  </si>
  <si>
    <t>06-1191-7390-4310-1003-0000</t>
  </si>
  <si>
    <t>06-1241-7788-3100-1003-0000</t>
  </si>
  <si>
    <t>06-1121-7308-3130-1003-0000</t>
  </si>
  <si>
    <t>06-1151-7325-1505-1003-0000</t>
  </si>
  <si>
    <t>06-1181-7703-3100-1003-0000</t>
  </si>
  <si>
    <t>06-1041-7237-3160-1003-0000</t>
  </si>
  <si>
    <t>06-1181-7702-1400-1003-0000</t>
  </si>
  <si>
    <t>06-1101-7297-1530-1003-0000</t>
  </si>
  <si>
    <t>06-1161-7345-3030-2003-0000</t>
  </si>
  <si>
    <t>06-1151-7199-0440-1003-0000</t>
  </si>
  <si>
    <t>06-1051-7140-0530-1003-0000</t>
  </si>
  <si>
    <t>06-1181-7343-2450-1003-0000</t>
  </si>
  <si>
    <t>06-1031-7220-0040-1003-0000</t>
  </si>
  <si>
    <t>06-1031-7252-0020-1003-0000</t>
  </si>
  <si>
    <t>06-1091-7168-0202-6003-0000</t>
  </si>
  <si>
    <t>06-1101-7286-0010-5013-0000</t>
  </si>
  <si>
    <t>06-1081-7170-5030-2003-0000</t>
  </si>
  <si>
    <t>06-1241-7789-1320-1003-0000</t>
  </si>
  <si>
    <t>06-1011-7111-0190-1003-0000</t>
  </si>
  <si>
    <t>06-1021-7214-1020-6003-0000</t>
  </si>
  <si>
    <t>06-1151-7296-2011-2003-0000</t>
  </si>
  <si>
    <t>06-1121-7307-2120-1003-0000</t>
  </si>
  <si>
    <t>06-1101-7320-2430-1003-0000</t>
  </si>
  <si>
    <t>06-1151-7197-3370-1003-0000</t>
  </si>
  <si>
    <t>06-1161-7345-3121-0003-0000</t>
  </si>
  <si>
    <t>06-1221-7770-4011-0003-0000</t>
  </si>
  <si>
    <t>06-1051-7247-3250-1003-0000</t>
  </si>
  <si>
    <t>06-1191-7392-0650-1003-0000</t>
  </si>
  <si>
    <t>06-1051-7141-5400-1003-0000</t>
  </si>
  <si>
    <t>06-1151-7299-2350-1003-0000</t>
  </si>
  <si>
    <t>06-1181-7700-1285-0003-0000</t>
  </si>
  <si>
    <t>06-1011-7000-0586-0802-0000</t>
  </si>
  <si>
    <t>06-1011-7122-0083-3013-0000</t>
  </si>
  <si>
    <t>06-1111-7170-4020-1013-0000</t>
  </si>
  <si>
    <t>06-1031-7133-0060-8003-0000</t>
  </si>
  <si>
    <t>06-1011-7100-2092-1003-0000</t>
  </si>
  <si>
    <t>06-1021-7100-2091-5003-0000</t>
  </si>
  <si>
    <t>06-1221-7774-0410-1003-0000</t>
  </si>
  <si>
    <t>06-1241-7790-2260-1003-0000</t>
  </si>
  <si>
    <t>06-1011-7212-2131-5003-0000</t>
  </si>
  <si>
    <t>06-1041-7237-5010-1003-0000</t>
  </si>
  <si>
    <t>06-1011-7000-0094-0002-0000</t>
  </si>
  <si>
    <t>06-1051-7245-0370-1003-0000</t>
  </si>
  <si>
    <t>06-1051-7141-6200-1023-0000</t>
  </si>
  <si>
    <t>06-1011-7160-3271-0003-0000</t>
  </si>
  <si>
    <t>06-1011-7265-0040-5003-0000</t>
  </si>
  <si>
    <t>06-1011-7257-1010-2003-1000</t>
  </si>
  <si>
    <t>06-1051-7247-3261-0003-0000</t>
  </si>
  <si>
    <t>06-1051-7140-0530-2003-0000</t>
  </si>
  <si>
    <t>06-1011-7700-0010-1103-0000</t>
  </si>
  <si>
    <t>06-1221-7771-1231-0873-0000</t>
  </si>
  <si>
    <t>06-1021-7205-0100-6003-0000</t>
    <phoneticPr fontId="1"/>
  </si>
  <si>
    <t>06-1121-7303-1250-1003-0000</t>
    <phoneticPr fontId="1"/>
  </si>
  <si>
    <t>06-1041-7232-2280-1003-0000</t>
    <phoneticPr fontId="1"/>
  </si>
  <si>
    <t>06-1011-7000-0586-1902-0000</t>
    <phoneticPr fontId="1"/>
  </si>
  <si>
    <t>06-1021-7100-2020-2003-0000</t>
    <phoneticPr fontId="1"/>
  </si>
  <si>
    <t>ー</t>
    <phoneticPr fontId="1"/>
  </si>
  <si>
    <t>06-1051-7245-0030-2003-0000</t>
    <phoneticPr fontId="1"/>
  </si>
  <si>
    <t>１．予定契約電力等</t>
    <rPh sb="2" eb="4">
      <t>ヨテイ</t>
    </rPh>
    <rPh sb="4" eb="6">
      <t>ケイヤク</t>
    </rPh>
    <rPh sb="6" eb="8">
      <t>デンリョク</t>
    </rPh>
    <rPh sb="8" eb="9">
      <t>ナド</t>
    </rPh>
    <phoneticPr fontId="1"/>
  </si>
  <si>
    <t>番号</t>
    <rPh sb="0" eb="2">
      <t>バンゴウ</t>
    </rPh>
    <phoneticPr fontId="1"/>
  </si>
  <si>
    <t>供給地点の施設名</t>
    <rPh sb="0" eb="2">
      <t>キョウキュウ</t>
    </rPh>
    <rPh sb="2" eb="4">
      <t>チテン</t>
    </rPh>
    <rPh sb="5" eb="7">
      <t>シセツ</t>
    </rPh>
    <rPh sb="7" eb="8">
      <t>メイ</t>
    </rPh>
    <phoneticPr fontId="1"/>
  </si>
  <si>
    <t>令和５年度使用電力量（kWh）</t>
    <rPh sb="0" eb="2">
      <t>レイワ</t>
    </rPh>
    <rPh sb="3" eb="4">
      <t>ネン</t>
    </rPh>
    <rPh sb="4" eb="5">
      <t>ド</t>
    </rPh>
    <rPh sb="5" eb="7">
      <t>シヨウ</t>
    </rPh>
    <rPh sb="7" eb="9">
      <t>デンリョク</t>
    </rPh>
    <rPh sb="9" eb="10">
      <t>リョウ</t>
    </rPh>
    <phoneticPr fontId="1"/>
  </si>
  <si>
    <t>４月</t>
    <rPh sb="1" eb="2">
      <t>ガツ</t>
    </rPh>
    <phoneticPr fontId="14"/>
  </si>
  <si>
    <t>５月</t>
  </si>
  <si>
    <t>６月</t>
  </si>
  <si>
    <t>７月</t>
    <phoneticPr fontId="15"/>
  </si>
  <si>
    <t>８月</t>
  </si>
  <si>
    <t>９月</t>
  </si>
  <si>
    <t>10月</t>
    <phoneticPr fontId="15"/>
  </si>
  <si>
    <t>１１月</t>
  </si>
  <si>
    <t>１２月</t>
  </si>
  <si>
    <t>１月</t>
    <phoneticPr fontId="14"/>
  </si>
  <si>
    <t>２月</t>
    <phoneticPr fontId="14"/>
  </si>
  <si>
    <t>３月</t>
    <phoneticPr fontId="14"/>
  </si>
  <si>
    <t>合計</t>
    <rPh sb="0" eb="2">
      <t>ゴウケイ</t>
    </rPh>
    <phoneticPr fontId="1"/>
  </si>
  <si>
    <t>夏季</t>
    <rPh sb="0" eb="2">
      <t>カキ</t>
    </rPh>
    <phoneticPr fontId="1"/>
  </si>
  <si>
    <t>その他季</t>
    <rPh sb="2" eb="3">
      <t>タ</t>
    </rPh>
    <rPh sb="3" eb="4">
      <t>キ</t>
    </rPh>
    <phoneticPr fontId="1"/>
  </si>
  <si>
    <t>kW</t>
    <phoneticPr fontId="14"/>
  </si>
  <si>
    <t>蹉跎小学校・留守家庭児童会室</t>
  </si>
  <si>
    <t>香里小学校・留守家庭児童会室・単独調理場・香里幼稚園</t>
  </si>
  <si>
    <t>開成小学校</t>
  </si>
  <si>
    <t>五常小学校・留守家庭児童会室</t>
  </si>
  <si>
    <t>春日小学校・留守家庭児童会室・共同調理場</t>
  </si>
  <si>
    <t>桜丘小学校・留守家庭児童会室・単独調理場</t>
  </si>
  <si>
    <t>山田小学校・留守家庭児童会室</t>
  </si>
  <si>
    <t>明倫小学校・留守家庭児童会室</t>
  </si>
  <si>
    <t>殿山第一小学校・留守家庭児童会室</t>
  </si>
  <si>
    <t>樟葉小学校・留守家庭児童会室</t>
  </si>
  <si>
    <t>津田小学校</t>
  </si>
  <si>
    <t>菅原小学校・留守家庭児童会室・単独調理場</t>
  </si>
  <si>
    <t>氷室小学校・留守家庭児童会室・単独調理場</t>
  </si>
  <si>
    <t>山之上小学校・留守家庭児童会室・単独調理場</t>
  </si>
  <si>
    <t>牧野小学校・留守家庭児童会室・単独調理場</t>
  </si>
  <si>
    <t>交北小学校・留守家庭児童会室</t>
  </si>
  <si>
    <t>香陽小学校・留守家庭児童会室</t>
  </si>
  <si>
    <t>招提小学校・留守家庭児童会室・共同調理場</t>
  </si>
  <si>
    <t>中宮小学校・留守家庭児童会室・単独調理場</t>
  </si>
  <si>
    <t>小倉小学校・留守家庭児童会室・単独調理場</t>
  </si>
  <si>
    <t>樟葉南小学校・留守家庭児童会室・単独調理場</t>
  </si>
  <si>
    <t>磯島小学校・留守家庭児童会室</t>
  </si>
  <si>
    <t>蹉跎西小学校・留守家庭児童会室</t>
  </si>
  <si>
    <t>樟葉西小学校・留守家庭児童会室・単独調理場</t>
  </si>
  <si>
    <t>田口山小学校・留守家庭児童会室・単独調理場</t>
  </si>
  <si>
    <t>西牧野小学校・留守家庭児童会室</t>
  </si>
  <si>
    <t>川越小学校・留守家庭児童会室・単独調理場</t>
  </si>
  <si>
    <t>蹉跎東小学校・留守家庭児童会室・単独調理場</t>
  </si>
  <si>
    <t>桜丘北小学校・共同調理場</t>
  </si>
  <si>
    <t>津田南小学校・留守家庭児童会室・単独調理場</t>
  </si>
  <si>
    <t>樟葉北小学校・留守家庭児童会室・単独調理場</t>
  </si>
  <si>
    <t>船橋小学校・留守家庭児童会室・単独調理場</t>
  </si>
  <si>
    <t>菅原東小学校・単独調理場</t>
  </si>
  <si>
    <t>山田東小学校・単独調理場</t>
  </si>
  <si>
    <t>藤阪小学校・留守家庭児童会室・共同調理場</t>
  </si>
  <si>
    <t>平野小学校・留守家庭児童会室・単独調理場</t>
  </si>
  <si>
    <t>長尾小学校・留守家庭児童会室・共同調理場</t>
  </si>
  <si>
    <t>東香里小学校・留守家庭児童会室・単独調理場</t>
  </si>
  <si>
    <t>伊加賀小学校・留守改定児童会室・単独調理場</t>
  </si>
  <si>
    <t>西長尾小学校・留守家庭児童会室・単独調理場</t>
  </si>
  <si>
    <t>禁野（旧中宮北）小学校・留守家庭児童会室</t>
  </si>
  <si>
    <t>市庁舎（本館・別館）</t>
  </si>
  <si>
    <t>輝きプラザきらら（生涯学習情報プラザ・地域活性化支援センター・地域防災センター含む）・中央図書館</t>
    <phoneticPr fontId="1"/>
  </si>
  <si>
    <t>公設市場サンパーク・枚方公園青少年センター・枚方公園分室</t>
  </si>
  <si>
    <t>サプリ村野（サプリ村野スポーツセンター・サプリ村野NPOセンター・村野分室含む）</t>
    <phoneticPr fontId="1"/>
  </si>
  <si>
    <t>野外活動センター</t>
  </si>
  <si>
    <t>老人福祉センター楽寿荘</t>
  </si>
  <si>
    <t>ひらかた子ども発達支援センター</t>
  </si>
  <si>
    <t>穂谷川清掃工場</t>
  </si>
  <si>
    <t>希釈放流センター</t>
  </si>
  <si>
    <t>さだ西学校給食共同調理場</t>
  </si>
  <si>
    <t>南部生涯学習市民センター</t>
  </si>
  <si>
    <t>蹉跎生涯学習市民センター・蹉跎図書館</t>
  </si>
  <si>
    <t>牧野生涯学習市民センター・牧野図書館</t>
  </si>
  <si>
    <t>楠葉生涯学習市民センター・楠葉図書館・北部支所・楠葉なみき小規模保育施設</t>
  </si>
  <si>
    <t>御殿山生涯学習美術センター・御殿山図書館</t>
  </si>
  <si>
    <t>津田生涯学習市民センター・津田図書館</t>
  </si>
  <si>
    <t>菅原生涯学習市民センター・菅原図書館</t>
  </si>
  <si>
    <t>総合文化芸術センター本館</t>
  </si>
  <si>
    <t>総合文化芸術センター別館</t>
  </si>
  <si>
    <t>やすらぎの杜</t>
  </si>
  <si>
    <t>総合福祉センター（老人福祉センター）：（津田東町）</t>
  </si>
  <si>
    <t>王仁公園</t>
  </si>
  <si>
    <t>王仁プール</t>
    <rPh sb="0" eb="2">
      <t>ワニ</t>
    </rPh>
    <phoneticPr fontId="1"/>
  </si>
  <si>
    <t>東部公園</t>
  </si>
  <si>
    <t>中の池公園</t>
  </si>
  <si>
    <t>香里団地保育所</t>
  </si>
  <si>
    <t>枚方保育所</t>
  </si>
  <si>
    <t>（仮）中学校給食共同調理場</t>
  </si>
  <si>
    <t>－</t>
  </si>
  <si>
    <t>合 計</t>
    <rPh sb="0" eb="1">
      <t>ア</t>
    </rPh>
    <rPh sb="2" eb="3">
      <t>ケイ</t>
    </rPh>
    <phoneticPr fontId="14"/>
  </si>
  <si>
    <t>職員会館・第三分館</t>
    <phoneticPr fontId="1"/>
  </si>
  <si>
    <t xml:space="preserve"> ２．年間使用電力量</t>
    <rPh sb="3" eb="5">
      <t>ネンカン</t>
    </rPh>
    <rPh sb="5" eb="7">
      <t>シヨウ</t>
    </rPh>
    <rPh sb="7" eb="10">
      <t>デンリョクリョウ</t>
    </rPh>
    <phoneticPr fontId="1"/>
  </si>
  <si>
    <t>枚方第二小学校・留守家庭児童会室</t>
    <rPh sb="8" eb="16">
      <t>ルスカテイジドウカイシツ</t>
    </rPh>
    <phoneticPr fontId="1"/>
  </si>
  <si>
    <t>禁野（旧高陵）小学校（建て替え）</t>
    <rPh sb="0" eb="1">
      <t>キン</t>
    </rPh>
    <rPh sb="1" eb="2">
      <t>ノ</t>
    </rPh>
    <rPh sb="3" eb="4">
      <t>キュウ</t>
    </rPh>
    <rPh sb="4" eb="5">
      <t>コウ</t>
    </rPh>
    <rPh sb="5" eb="6">
      <t>リョウ</t>
    </rPh>
    <rPh sb="7" eb="10">
      <t>ショウガッコウ</t>
    </rPh>
    <rPh sb="11" eb="12">
      <t>タ</t>
    </rPh>
    <rPh sb="13" eb="14">
      <t>カ</t>
    </rPh>
    <phoneticPr fontId="1"/>
  </si>
  <si>
    <t>禁野（旧高陵）小学校（建て替え）</t>
    <rPh sb="3" eb="4">
      <t>キュウ</t>
    </rPh>
    <phoneticPr fontId="1"/>
  </si>
  <si>
    <t>枚方市岡東町8-34、33</t>
    <phoneticPr fontId="1"/>
  </si>
  <si>
    <t>輝きプラザきらら（生涯学習情報プラザ・地域活性化支援センター・地域防災センター含む）・中央図書館</t>
    <rPh sb="39" eb="40">
      <t>フク</t>
    </rPh>
    <phoneticPr fontId="1"/>
  </si>
  <si>
    <t>サプリ村野（サプリ村野スポーツセンター・サプリ村野NPOセンター・村野分室含む）</t>
    <rPh sb="37" eb="38">
      <t>フク</t>
    </rPh>
    <phoneticPr fontId="1"/>
  </si>
  <si>
    <t>穂谷川清掃工場（管理棟）</t>
    <rPh sb="8" eb="11">
      <t>カンリトウ</t>
    </rPh>
    <phoneticPr fontId="1"/>
  </si>
  <si>
    <t>KTM河本工業総合体育館（総合スポーツセンター総合体育館）</t>
    <rPh sb="3" eb="5">
      <t>コウモト</t>
    </rPh>
    <rPh sb="5" eb="7">
      <t>コウギョウ</t>
    </rPh>
    <rPh sb="7" eb="9">
      <t>ソウゴウ</t>
    </rPh>
    <rPh sb="9" eb="12">
      <t>タイイクカン</t>
    </rPh>
    <rPh sb="13" eb="15">
      <t>ソウゴウ</t>
    </rPh>
    <rPh sb="23" eb="25">
      <t>ソウゴウ</t>
    </rPh>
    <rPh sb="25" eb="28">
      <t>タイイクカン</t>
    </rPh>
    <phoneticPr fontId="1"/>
  </si>
  <si>
    <t>たまゆら陸上競技場（総合スポーツセンター陸上競技場）</t>
    <rPh sb="4" eb="6">
      <t>リクジョウ</t>
    </rPh>
    <rPh sb="6" eb="9">
      <t>キョウギジョウ</t>
    </rPh>
    <rPh sb="10" eb="12">
      <t>ソウゴウ</t>
    </rPh>
    <rPh sb="20" eb="22">
      <t>リクジョウ</t>
    </rPh>
    <rPh sb="22" eb="25">
      <t>キョウギジョウ</t>
    </rPh>
    <phoneticPr fontId="1"/>
  </si>
  <si>
    <t>昌栄工務店ひらかた渚体育館（渚市民体育館）</t>
    <rPh sb="0" eb="1">
      <t>マサ</t>
    </rPh>
    <rPh sb="1" eb="2">
      <t>サカエ</t>
    </rPh>
    <rPh sb="2" eb="5">
      <t>コウムテン</t>
    </rPh>
    <rPh sb="9" eb="10">
      <t>ナギサ</t>
    </rPh>
    <rPh sb="10" eb="13">
      <t>タイイクカン</t>
    </rPh>
    <phoneticPr fontId="1"/>
  </si>
  <si>
    <t>誠信建設工業　伊加賀スポーツセンター</t>
    <rPh sb="0" eb="1">
      <t>マコト</t>
    </rPh>
    <rPh sb="1" eb="2">
      <t>シン</t>
    </rPh>
    <rPh sb="2" eb="4">
      <t>ケンセツ</t>
    </rPh>
    <rPh sb="4" eb="6">
      <t>コウギョウ</t>
    </rPh>
    <rPh sb="7" eb="8">
      <t>イ</t>
    </rPh>
    <phoneticPr fontId="1"/>
  </si>
  <si>
    <t>王仁プール</t>
    <phoneticPr fontId="1"/>
  </si>
  <si>
    <t>交流３相３線式</t>
    <phoneticPr fontId="1"/>
  </si>
  <si>
    <t>想定
最大需要電力(kW)</t>
    <rPh sb="0" eb="2">
      <t>ソウテイ</t>
    </rPh>
    <phoneticPr fontId="1"/>
  </si>
  <si>
    <t>想定使用電力量（kWh）</t>
    <rPh sb="0" eb="2">
      <t>ソウテイ</t>
    </rPh>
    <rPh sb="2" eb="4">
      <t>シヨウ</t>
    </rPh>
    <rPh sb="4" eb="6">
      <t>デンリョク</t>
    </rPh>
    <rPh sb="6" eb="7">
      <t>リョウ</t>
    </rPh>
    <phoneticPr fontId="1"/>
  </si>
  <si>
    <t>枚方第二小学校・留守家庭児童会室</t>
    <phoneticPr fontId="1"/>
  </si>
  <si>
    <t>令和５年度
最大需要
電力(kW)</t>
    <rPh sb="0" eb="2">
      <t>レイワ</t>
    </rPh>
    <rPh sb="3" eb="5">
      <t>ネンド</t>
    </rPh>
    <phoneticPr fontId="1"/>
  </si>
  <si>
    <t>穂谷川清掃工場（管理棟）</t>
    <rPh sb="10" eb="11">
      <t>トウ</t>
    </rPh>
    <phoneticPr fontId="1"/>
  </si>
  <si>
    <t>KTM河本工業総合体育館（総合スポーツセンター総合体育館）</t>
    <rPh sb="3" eb="5">
      <t>コウモト</t>
    </rPh>
    <rPh sb="5" eb="7">
      <t>コウギョウ</t>
    </rPh>
    <rPh sb="7" eb="9">
      <t>ソウゴウ</t>
    </rPh>
    <rPh sb="9" eb="12">
      <t>タイイクカン</t>
    </rPh>
    <rPh sb="23" eb="25">
      <t>ソウゴウ</t>
    </rPh>
    <rPh sb="25" eb="28">
      <t>タイイクカン</t>
    </rPh>
    <phoneticPr fontId="1"/>
  </si>
  <si>
    <t>たまゆら陸上競技場（総合スポーツセンター陸上競技場）</t>
    <rPh sb="4" eb="6">
      <t>リクジョウ</t>
    </rPh>
    <rPh sb="6" eb="9">
      <t>キョウギジョウ</t>
    </rPh>
    <rPh sb="20" eb="22">
      <t>リクジョウ</t>
    </rPh>
    <rPh sb="22" eb="25">
      <t>キョウギジョウ</t>
    </rPh>
    <phoneticPr fontId="1"/>
  </si>
  <si>
    <t>昌栄工務店ひらかた渚体育館（渚市民体育館）</t>
    <rPh sb="0" eb="1">
      <t>マサ</t>
    </rPh>
    <rPh sb="1" eb="2">
      <t>サカエ</t>
    </rPh>
    <rPh sb="2" eb="5">
      <t>コウムテン</t>
    </rPh>
    <rPh sb="9" eb="10">
      <t>ナギサ</t>
    </rPh>
    <rPh sb="10" eb="13">
      <t>タイイクカン</t>
    </rPh>
    <phoneticPr fontId="1"/>
  </si>
  <si>
    <t>誠信建設工業　伊加賀スポーツセンター</t>
    <rPh sb="0" eb="1">
      <t>マコト</t>
    </rPh>
    <rPh sb="1" eb="2">
      <t>シン</t>
    </rPh>
    <rPh sb="2" eb="4">
      <t>ケンセツ</t>
    </rPh>
    <rPh sb="4" eb="6">
      <t>コウギョウ</t>
    </rPh>
    <rPh sb="7" eb="8">
      <t>イ</t>
    </rPh>
    <phoneticPr fontId="1"/>
  </si>
  <si>
    <t>【参考】未稼働施設の想定使用電力量</t>
    <rPh sb="1" eb="3">
      <t>サンコウ</t>
    </rPh>
    <rPh sb="4" eb="5">
      <t>ミ</t>
    </rPh>
    <rPh sb="5" eb="7">
      <t>カドウ</t>
    </rPh>
    <rPh sb="7" eb="9">
      <t>シセツ</t>
    </rPh>
    <rPh sb="10" eb="12">
      <t>ソウテイ</t>
    </rPh>
    <rPh sb="12" eb="14">
      <t>シヨウ</t>
    </rPh>
    <rPh sb="14" eb="16">
      <t>デンリョク</t>
    </rPh>
    <rPh sb="16" eb="17">
      <t>リョウ</t>
    </rPh>
    <phoneticPr fontId="1"/>
  </si>
  <si>
    <t>別添資料2：予定契約電力及び月別予定使用電力（市有施設電力調達業務）</t>
    <rPh sb="0" eb="2">
      <t>ベッテン</t>
    </rPh>
    <rPh sb="2" eb="4">
      <t>シリョウ</t>
    </rPh>
    <rPh sb="6" eb="8">
      <t>ヨテイ</t>
    </rPh>
    <rPh sb="8" eb="10">
      <t>ケイヤク</t>
    </rPh>
    <rPh sb="10" eb="12">
      <t>デンリョク</t>
    </rPh>
    <rPh sb="12" eb="13">
      <t>オヨ</t>
    </rPh>
    <rPh sb="14" eb="16">
      <t>ツキベツ</t>
    </rPh>
    <rPh sb="16" eb="18">
      <t>ヨテイ</t>
    </rPh>
    <rPh sb="18" eb="20">
      <t>シヨウ</t>
    </rPh>
    <rPh sb="20" eb="22">
      <t>デンリョク</t>
    </rPh>
    <rPh sb="23" eb="25">
      <t>シユウ</t>
    </rPh>
    <rPh sb="25" eb="27">
      <t>シセツ</t>
    </rPh>
    <rPh sb="27" eb="29">
      <t>デンリョク</t>
    </rPh>
    <rPh sb="29" eb="31">
      <t>チョウタツ</t>
    </rPh>
    <rPh sb="31" eb="33">
      <t>ギョウム</t>
    </rPh>
    <phoneticPr fontId="1"/>
  </si>
  <si>
    <t>06-1191-7397-0050-1003-0000</t>
    <phoneticPr fontId="1"/>
  </si>
  <si>
    <t>06-1011-7141-23000-1003-0000</t>
    <phoneticPr fontId="1"/>
  </si>
  <si>
    <t>06-1021-7101-1020-1003-0000</t>
    <phoneticPr fontId="1"/>
  </si>
  <si>
    <t>06-1011-7000-0585-0002-0000</t>
    <phoneticPr fontId="1"/>
  </si>
  <si>
    <t>06-1241-7790-2260-1003-0000</t>
    <phoneticPr fontId="1"/>
  </si>
  <si>
    <t>06-1081-7170-2080-2003-0000</t>
    <phoneticPr fontId="1"/>
  </si>
  <si>
    <t>06-1021-7101-1020-5003-0000</t>
    <phoneticPr fontId="1"/>
  </si>
  <si>
    <t>06-1011-7301-2290-3003-0000</t>
    <phoneticPr fontId="1"/>
  </si>
  <si>
    <t>06-1011-7700-0010-1003-0000</t>
    <phoneticPr fontId="1"/>
  </si>
  <si>
    <t>06-1011-7325-2600-1003-0000</t>
    <phoneticPr fontId="1"/>
  </si>
  <si>
    <t>06-1011-7170-1190-2013-0000</t>
    <phoneticPr fontId="1"/>
  </si>
  <si>
    <t>06-1171-7354-4100-1003-0000</t>
    <phoneticPr fontId="1"/>
  </si>
  <si>
    <t>06-1171-7354-4100-1013-0000</t>
    <phoneticPr fontId="1"/>
  </si>
  <si>
    <t>06-1011-7240-0101-6003-0000</t>
    <phoneticPr fontId="1"/>
  </si>
  <si>
    <t>06-1011-7341-1350-1003-0000</t>
    <phoneticPr fontId="1"/>
  </si>
  <si>
    <t>06-1011-7789-2250-3003-0000</t>
    <phoneticPr fontId="1"/>
  </si>
  <si>
    <t>06-1011-7000-0000-1302-0000</t>
    <phoneticPr fontId="1"/>
  </si>
  <si>
    <t>06-1011-7123-2010-5003-1000</t>
    <phoneticPr fontId="1"/>
  </si>
  <si>
    <t>R15年頃移転を想定</t>
    <rPh sb="3" eb="4">
      <t>ネン</t>
    </rPh>
    <rPh sb="4" eb="5">
      <t>ゴロ</t>
    </rPh>
    <rPh sb="5" eb="7">
      <t>イテン</t>
    </rPh>
    <rPh sb="8" eb="10">
      <t>ソウテイ</t>
    </rPh>
    <phoneticPr fontId="1"/>
  </si>
  <si>
    <t>R9年頃閉鎖を想定</t>
    <rPh sb="2" eb="3">
      <t>ネン</t>
    </rPh>
    <rPh sb="3" eb="4">
      <t>ゴロ</t>
    </rPh>
    <rPh sb="4" eb="6">
      <t>ヘイサ</t>
    </rPh>
    <rPh sb="7" eb="9">
      <t>ソウテイ</t>
    </rPh>
    <phoneticPr fontId="1"/>
  </si>
  <si>
    <t>R７年度中に事務所移転予定のため使用量大幅減</t>
    <rPh sb="3" eb="4">
      <t>ド</t>
    </rPh>
    <rPh sb="4" eb="5">
      <t>チュウ</t>
    </rPh>
    <rPh sb="6" eb="9">
      <t>ジムショ</t>
    </rPh>
    <rPh sb="9" eb="11">
      <t>イテン</t>
    </rPh>
    <rPh sb="11" eb="13">
      <t>ヨテイ</t>
    </rPh>
    <rPh sb="16" eb="19">
      <t>シヨウリョウ</t>
    </rPh>
    <rPh sb="19" eb="21">
      <t>オオハバ</t>
    </rPh>
    <rPh sb="21" eb="22">
      <t>ゲン</t>
    </rPh>
    <phoneticPr fontId="1"/>
  </si>
  <si>
    <t>R8年3月末工場停止予定のため使用量及び契約電力大幅減</t>
    <rPh sb="2" eb="3">
      <t>ネン</t>
    </rPh>
    <rPh sb="4" eb="5">
      <t>ガツ</t>
    </rPh>
    <rPh sb="5" eb="6">
      <t>マツ</t>
    </rPh>
    <rPh sb="6" eb="8">
      <t>コウジョウ</t>
    </rPh>
    <rPh sb="8" eb="10">
      <t>テイシ</t>
    </rPh>
    <rPh sb="10" eb="12">
      <t>ヨテイ</t>
    </rPh>
    <rPh sb="15" eb="18">
      <t>シヨウリョウ</t>
    </rPh>
    <rPh sb="18" eb="19">
      <t>オヨ</t>
    </rPh>
    <rPh sb="20" eb="22">
      <t>ケイヤク</t>
    </rPh>
    <rPh sb="22" eb="24">
      <t>デンリョク</t>
    </rPh>
    <rPh sb="24" eb="26">
      <t>オオハバ</t>
    </rPh>
    <rPh sb="26" eb="27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</si>
</sst>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0_);[Red]\(0\)"/>
    <numFmt numFmtId="179" formatCode="#,##0.0;[Red]\-#,##0.0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scheme val="minor"/>
    </font>
    <font>
      <b/>
      <sz val="20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rgb="FFFF0000"/>
      <name val="メイリオ"/>
      <family val="3"/>
      <charset val="128"/>
    </font>
    <font>
      <sz val="2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0"/>
      <name val="メイリオ"/>
      <family val="3"/>
      <charset val="128"/>
    </font>
    <font>
      <sz val="9"/>
      <color theme="0"/>
      <name val="游ゴシック"/>
      <family val="3"/>
      <charset val="128"/>
      <scheme val="minor"/>
    </font>
    <font>
      <sz val="9"/>
      <name val="メイリオ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211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38" fontId="6" fillId="0" borderId="0" xfId="1" applyFont="1" applyFill="1" applyBorder="1" applyAlignment="1">
      <alignment vertical="center" shrinkToFit="1"/>
    </xf>
    <xf numFmtId="56" fontId="6" fillId="0" borderId="0" xfId="0" applyNumberFormat="1" applyFont="1" applyAlignment="1">
      <alignment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top" shrinkToFit="1"/>
    </xf>
    <xf numFmtId="0" fontId="8" fillId="0" borderId="1" xfId="0" applyFont="1" applyFill="1" applyBorder="1" applyAlignment="1">
      <alignment vertical="center" shrinkToFit="1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shrinkToFit="1"/>
    </xf>
    <xf numFmtId="0" fontId="6" fillId="0" borderId="29" xfId="0" applyFont="1" applyFill="1" applyBorder="1" applyAlignment="1">
      <alignment horizontal="left" vertical="center" shrinkToFit="1"/>
    </xf>
    <xf numFmtId="0" fontId="6" fillId="0" borderId="29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/>
    </xf>
    <xf numFmtId="177" fontId="6" fillId="0" borderId="29" xfId="0" applyNumberFormat="1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 wrapText="1" shrinkToFit="1"/>
    </xf>
    <xf numFmtId="0" fontId="7" fillId="0" borderId="29" xfId="0" applyFont="1" applyFill="1" applyBorder="1" applyAlignment="1">
      <alignment horizontal="left" vertical="center" shrinkToFit="1"/>
    </xf>
    <xf numFmtId="177" fontId="8" fillId="0" borderId="29" xfId="0" applyNumberFormat="1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177" fontId="7" fillId="0" borderId="29" xfId="0" applyNumberFormat="1" applyFont="1" applyFill="1" applyBorder="1" applyAlignment="1">
      <alignment horizontal="left" vertical="center"/>
    </xf>
    <xf numFmtId="176" fontId="6" fillId="0" borderId="29" xfId="0" applyNumberFormat="1" applyFont="1" applyFill="1" applyBorder="1" applyAlignment="1">
      <alignment horizontal="left" vertical="center" shrinkToFit="1"/>
    </xf>
    <xf numFmtId="177" fontId="7" fillId="0" borderId="29" xfId="0" applyNumberFormat="1" applyFont="1" applyFill="1" applyBorder="1" applyAlignment="1">
      <alignment horizontal="left" vertical="center" shrinkToFit="1"/>
    </xf>
    <xf numFmtId="57" fontId="6" fillId="0" borderId="27" xfId="0" applyNumberFormat="1" applyFont="1" applyBorder="1" applyAlignment="1">
      <alignment horizontal="center" vertical="center"/>
    </xf>
    <xf numFmtId="57" fontId="6" fillId="0" borderId="28" xfId="0" applyNumberFormat="1" applyFont="1" applyBorder="1" applyAlignment="1">
      <alignment horizontal="center" vertical="center"/>
    </xf>
    <xf numFmtId="57" fontId="6" fillId="0" borderId="29" xfId="0" applyNumberFormat="1" applyFont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vertical="center" shrinkToFit="1"/>
    </xf>
    <xf numFmtId="0" fontId="8" fillId="0" borderId="31" xfId="0" applyFont="1" applyFill="1" applyBorder="1" applyAlignment="1">
      <alignment vertical="center" shrinkToFit="1"/>
    </xf>
    <xf numFmtId="57" fontId="6" fillId="0" borderId="34" xfId="0" applyNumberFormat="1" applyFont="1" applyBorder="1" applyAlignment="1">
      <alignment horizontal="center" vertical="center"/>
    </xf>
    <xf numFmtId="57" fontId="6" fillId="0" borderId="35" xfId="0" applyNumberFormat="1" applyFont="1" applyBorder="1" applyAlignment="1">
      <alignment horizontal="center" vertical="center"/>
    </xf>
    <xf numFmtId="0" fontId="6" fillId="0" borderId="34" xfId="0" applyFont="1" applyFill="1" applyBorder="1" applyAlignment="1">
      <alignment horizontal="left" vertical="center" shrinkToFit="1"/>
    </xf>
    <xf numFmtId="178" fontId="9" fillId="0" borderId="38" xfId="0" quotePrefix="1" applyNumberFormat="1" applyFont="1" applyFill="1" applyBorder="1" applyAlignment="1">
      <alignment horizontal="center" vertical="center"/>
    </xf>
    <xf numFmtId="178" fontId="9" fillId="0" borderId="39" xfId="0" quotePrefix="1" applyNumberFormat="1" applyFont="1" applyFill="1" applyBorder="1" applyAlignment="1">
      <alignment horizontal="center" vertical="center"/>
    </xf>
    <xf numFmtId="178" fontId="10" fillId="0" borderId="39" xfId="0" applyNumberFormat="1" applyFont="1" applyFill="1" applyBorder="1" applyAlignment="1">
      <alignment horizontal="center" vertical="center"/>
    </xf>
    <xf numFmtId="38" fontId="6" fillId="0" borderId="34" xfId="1" applyFont="1" applyBorder="1" applyAlignment="1">
      <alignment horizontal="right" vertical="center" shrinkToFit="1"/>
    </xf>
    <xf numFmtId="38" fontId="6" fillId="0" borderId="29" xfId="1" applyFont="1" applyBorder="1" applyAlignment="1">
      <alignment horizontal="right" vertical="center" shrinkToFit="1"/>
    </xf>
    <xf numFmtId="177" fontId="6" fillId="0" borderId="31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 shrinkToFit="1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 shrinkToFit="1"/>
    </xf>
    <xf numFmtId="177" fontId="6" fillId="0" borderId="3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38" fontId="12" fillId="0" borderId="0" xfId="0" applyNumberFormat="1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179" fontId="17" fillId="0" borderId="0" xfId="1" applyNumberFormat="1" applyFont="1" applyBorder="1" applyAlignment="1">
      <alignment vertical="center"/>
    </xf>
    <xf numFmtId="179" fontId="18" fillId="0" borderId="0" xfId="1" applyNumberFormat="1" applyFont="1" applyBorder="1" applyAlignment="1">
      <alignment vertical="center"/>
    </xf>
    <xf numFmtId="38" fontId="19" fillId="0" borderId="2" xfId="1" applyFont="1" applyFill="1" applyBorder="1" applyAlignment="1">
      <alignment horizontal="center" vertical="center"/>
    </xf>
    <xf numFmtId="38" fontId="19" fillId="0" borderId="41" xfId="1" applyFont="1" applyFill="1" applyBorder="1" applyAlignment="1">
      <alignment horizontal="center" vertical="center"/>
    </xf>
    <xf numFmtId="38" fontId="18" fillId="0" borderId="45" xfId="1" applyFont="1" applyBorder="1" applyAlignment="1">
      <alignment horizontal="center" vertical="center"/>
    </xf>
    <xf numFmtId="0" fontId="20" fillId="2" borderId="46" xfId="0" applyFont="1" applyFill="1" applyBorder="1" applyAlignment="1">
      <alignment horizontal="left"/>
    </xf>
    <xf numFmtId="0" fontId="20" fillId="2" borderId="46" xfId="0" applyFont="1" applyFill="1" applyBorder="1" applyAlignment="1">
      <alignment horizontal="right"/>
    </xf>
    <xf numFmtId="38" fontId="18" fillId="0" borderId="46" xfId="1" applyFont="1" applyFill="1" applyBorder="1" applyAlignment="1">
      <alignment horizontal="right" vertical="center"/>
    </xf>
    <xf numFmtId="38" fontId="20" fillId="2" borderId="46" xfId="1" applyFont="1" applyFill="1" applyBorder="1">
      <alignment vertical="center"/>
    </xf>
    <xf numFmtId="38" fontId="20" fillId="2" borderId="47" xfId="1" applyFont="1" applyFill="1" applyBorder="1">
      <alignment vertical="center"/>
    </xf>
    <xf numFmtId="38" fontId="18" fillId="0" borderId="45" xfId="1" applyFont="1" applyFill="1" applyBorder="1" applyAlignment="1">
      <alignment vertical="center"/>
    </xf>
    <xf numFmtId="38" fontId="18" fillId="0" borderId="46" xfId="1" applyFont="1" applyFill="1" applyBorder="1" applyAlignment="1">
      <alignment vertical="center"/>
    </xf>
    <xf numFmtId="38" fontId="18" fillId="0" borderId="48" xfId="1" applyFont="1" applyFill="1" applyBorder="1" applyAlignment="1">
      <alignment vertical="center"/>
    </xf>
    <xf numFmtId="38" fontId="20" fillId="2" borderId="46" xfId="1" applyFont="1" applyFill="1" applyBorder="1" applyAlignment="1">
      <alignment horizontal="right" vertical="center"/>
    </xf>
    <xf numFmtId="38" fontId="20" fillId="2" borderId="47" xfId="1" applyFont="1" applyFill="1" applyBorder="1" applyAlignment="1">
      <alignment horizontal="right" vertical="center"/>
    </xf>
    <xf numFmtId="38" fontId="18" fillId="0" borderId="45" xfId="1" applyFont="1" applyFill="1" applyBorder="1" applyAlignment="1">
      <alignment horizontal="right" vertical="center"/>
    </xf>
    <xf numFmtId="38" fontId="18" fillId="0" borderId="10" xfId="1" applyFont="1" applyBorder="1" applyAlignment="1">
      <alignment horizontal="center" vertical="center"/>
    </xf>
    <xf numFmtId="38" fontId="18" fillId="0" borderId="8" xfId="1" applyFont="1" applyBorder="1" applyAlignment="1">
      <alignment horizontal="left" vertical="center"/>
    </xf>
    <xf numFmtId="38" fontId="18" fillId="3" borderId="8" xfId="1" applyFont="1" applyFill="1" applyBorder="1" applyAlignment="1">
      <alignment horizontal="center" vertical="center"/>
    </xf>
    <xf numFmtId="38" fontId="18" fillId="0" borderId="8" xfId="1" applyFont="1" applyBorder="1" applyAlignment="1">
      <alignment horizontal="right" vertical="center"/>
    </xf>
    <xf numFmtId="38" fontId="18" fillId="0" borderId="10" xfId="1" applyFont="1" applyFill="1" applyBorder="1" applyAlignment="1">
      <alignment vertical="center"/>
    </xf>
    <xf numFmtId="38" fontId="18" fillId="0" borderId="8" xfId="1" applyFont="1" applyFill="1" applyBorder="1" applyAlignment="1">
      <alignment vertical="center"/>
    </xf>
    <xf numFmtId="38" fontId="18" fillId="0" borderId="56" xfId="1" applyFont="1" applyFill="1" applyBorder="1" applyAlignme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6" fillId="0" borderId="3" xfId="0" applyFont="1" applyFill="1" applyBorder="1" applyAlignment="1">
      <alignment horizontal="center" vertical="center" shrinkToFit="1"/>
    </xf>
    <xf numFmtId="38" fontId="19" fillId="0" borderId="4" xfId="1" applyFont="1" applyFill="1" applyBorder="1" applyAlignment="1">
      <alignment horizontal="center" vertical="center"/>
    </xf>
    <xf numFmtId="38" fontId="19" fillId="0" borderId="5" xfId="1" applyFont="1" applyFill="1" applyBorder="1" applyAlignment="1">
      <alignment horizontal="center" vertical="center"/>
    </xf>
    <xf numFmtId="38" fontId="19" fillId="0" borderId="1" xfId="1" applyFont="1" applyFill="1" applyBorder="1" applyAlignment="1">
      <alignment horizontal="center" vertical="center"/>
    </xf>
    <xf numFmtId="38" fontId="19" fillId="0" borderId="1" xfId="1" applyFont="1" applyFill="1" applyBorder="1" applyAlignment="1">
      <alignment horizontal="center" vertical="center" wrapText="1"/>
    </xf>
    <xf numFmtId="177" fontId="6" fillId="0" borderId="30" xfId="0" applyNumberFormat="1" applyFont="1" applyFill="1" applyBorder="1" applyAlignment="1">
      <alignment vertical="center" shrinkToFit="1"/>
    </xf>
    <xf numFmtId="177" fontId="6" fillId="0" borderId="1" xfId="0" applyNumberFormat="1" applyFont="1" applyFill="1" applyBorder="1" applyAlignment="1">
      <alignment vertical="center" shrinkToFit="1"/>
    </xf>
    <xf numFmtId="38" fontId="6" fillId="0" borderId="3" xfId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right" vertical="center" shrinkToFit="1"/>
    </xf>
    <xf numFmtId="38" fontId="6" fillId="0" borderId="1" xfId="1" applyFont="1" applyBorder="1" applyAlignment="1">
      <alignment horizontal="right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179" fontId="25" fillId="0" borderId="0" xfId="1" applyNumberFormat="1" applyFont="1" applyBorder="1" applyAlignment="1">
      <alignment vertical="center"/>
    </xf>
    <xf numFmtId="38" fontId="22" fillId="0" borderId="1" xfId="1" applyFont="1" applyFill="1" applyBorder="1" applyAlignment="1">
      <alignment horizontal="center" vertical="center"/>
    </xf>
    <xf numFmtId="38" fontId="22" fillId="0" borderId="1" xfId="1" applyFont="1" applyFill="1" applyBorder="1" applyAlignment="1">
      <alignment horizontal="center" vertical="center" wrapText="1"/>
    </xf>
    <xf numFmtId="38" fontId="22" fillId="0" borderId="2" xfId="1" applyFont="1" applyFill="1" applyBorder="1" applyAlignment="1">
      <alignment horizontal="center" vertical="center"/>
    </xf>
    <xf numFmtId="38" fontId="22" fillId="0" borderId="4" xfId="1" applyFont="1" applyFill="1" applyBorder="1" applyAlignment="1">
      <alignment horizontal="center" vertical="center"/>
    </xf>
    <xf numFmtId="38" fontId="22" fillId="0" borderId="5" xfId="1" applyFont="1" applyFill="1" applyBorder="1" applyAlignment="1">
      <alignment horizontal="center" vertical="center"/>
    </xf>
    <xf numFmtId="38" fontId="22" fillId="0" borderId="41" xfId="1" applyFont="1" applyFill="1" applyBorder="1" applyAlignment="1">
      <alignment horizontal="center" vertical="center"/>
    </xf>
    <xf numFmtId="38" fontId="25" fillId="0" borderId="42" xfId="1" applyFont="1" applyBorder="1" applyAlignment="1">
      <alignment horizontal="center" vertical="center"/>
    </xf>
    <xf numFmtId="0" fontId="27" fillId="2" borderId="30" xfId="0" applyFont="1" applyFill="1" applyBorder="1" applyAlignment="1">
      <alignment horizontal="right" vertical="center" shrinkToFit="1"/>
    </xf>
    <xf numFmtId="38" fontId="25" fillId="0" borderId="30" xfId="1" applyFont="1" applyFill="1" applyBorder="1" applyAlignment="1">
      <alignment horizontal="right" vertical="center"/>
    </xf>
    <xf numFmtId="38" fontId="25" fillId="0" borderId="42" xfId="1" applyFont="1" applyFill="1" applyBorder="1" applyAlignment="1">
      <alignment vertical="center"/>
    </xf>
    <xf numFmtId="38" fontId="25" fillId="0" borderId="30" xfId="1" applyFont="1" applyFill="1" applyBorder="1" applyAlignment="1">
      <alignment vertical="center"/>
    </xf>
    <xf numFmtId="38" fontId="25" fillId="0" borderId="44" xfId="1" applyFont="1" applyFill="1" applyBorder="1" applyAlignment="1">
      <alignment vertical="center"/>
    </xf>
    <xf numFmtId="38" fontId="25" fillId="0" borderId="45" xfId="1" applyFont="1" applyBorder="1" applyAlignment="1">
      <alignment horizontal="center" vertical="center"/>
    </xf>
    <xf numFmtId="38" fontId="25" fillId="0" borderId="46" xfId="1" applyFont="1" applyFill="1" applyBorder="1" applyAlignment="1">
      <alignment horizontal="right" vertical="center"/>
    </xf>
    <xf numFmtId="38" fontId="25" fillId="0" borderId="45" xfId="1" applyFont="1" applyFill="1" applyBorder="1" applyAlignment="1">
      <alignment vertical="center"/>
    </xf>
    <xf numFmtId="38" fontId="25" fillId="0" borderId="46" xfId="1" applyFont="1" applyFill="1" applyBorder="1" applyAlignment="1">
      <alignment vertical="center"/>
    </xf>
    <xf numFmtId="38" fontId="25" fillId="0" borderId="48" xfId="1" applyFont="1" applyFill="1" applyBorder="1" applyAlignment="1">
      <alignment vertical="center"/>
    </xf>
    <xf numFmtId="38" fontId="27" fillId="2" borderId="46" xfId="1" applyFont="1" applyFill="1" applyBorder="1" applyAlignment="1">
      <alignment horizontal="right" vertical="center"/>
    </xf>
    <xf numFmtId="38" fontId="27" fillId="2" borderId="47" xfId="1" applyFont="1" applyFill="1" applyBorder="1" applyAlignment="1">
      <alignment horizontal="right" vertical="center"/>
    </xf>
    <xf numFmtId="38" fontId="25" fillId="0" borderId="49" xfId="1" applyFont="1" applyBorder="1" applyAlignment="1">
      <alignment horizontal="center" vertical="center"/>
    </xf>
    <xf numFmtId="38" fontId="25" fillId="0" borderId="3" xfId="1" applyFont="1" applyFill="1" applyBorder="1" applyAlignment="1">
      <alignment horizontal="right" vertical="center"/>
    </xf>
    <xf numFmtId="38" fontId="25" fillId="0" borderId="3" xfId="1" applyFont="1" applyFill="1" applyBorder="1" applyAlignment="1">
      <alignment vertical="center"/>
    </xf>
    <xf numFmtId="38" fontId="25" fillId="0" borderId="50" xfId="1" applyFont="1" applyFill="1" applyBorder="1" applyAlignment="1">
      <alignment vertical="center"/>
    </xf>
    <xf numFmtId="0" fontId="27" fillId="2" borderId="51" xfId="0" applyFont="1" applyFill="1" applyBorder="1" applyAlignment="1">
      <alignment horizontal="right" vertical="center" shrinkToFit="1"/>
    </xf>
    <xf numFmtId="38" fontId="25" fillId="0" borderId="51" xfId="1" applyFont="1" applyFill="1" applyBorder="1" applyAlignment="1">
      <alignment horizontal="right" vertical="center"/>
    </xf>
    <xf numFmtId="38" fontId="25" fillId="0" borderId="51" xfId="1" applyFont="1" applyFill="1" applyBorder="1" applyAlignment="1">
      <alignment vertical="center"/>
    </xf>
    <xf numFmtId="38" fontId="25" fillId="0" borderId="53" xfId="1" applyFont="1" applyFill="1" applyBorder="1" applyAlignment="1">
      <alignment vertical="center"/>
    </xf>
    <xf numFmtId="38" fontId="25" fillId="0" borderId="54" xfId="1" applyFont="1" applyFill="1" applyBorder="1" applyAlignment="1">
      <alignment vertical="center"/>
    </xf>
    <xf numFmtId="38" fontId="25" fillId="0" borderId="55" xfId="1" applyFont="1" applyFill="1" applyBorder="1" applyAlignment="1">
      <alignment vertical="center"/>
    </xf>
    <xf numFmtId="38" fontId="25" fillId="0" borderId="45" xfId="1" applyFont="1" applyFill="1" applyBorder="1" applyAlignment="1">
      <alignment horizontal="right" vertical="center"/>
    </xf>
    <xf numFmtId="38" fontId="25" fillId="0" borderId="10" xfId="1" applyFont="1" applyBorder="1" applyAlignment="1">
      <alignment horizontal="center" vertical="center"/>
    </xf>
    <xf numFmtId="38" fontId="25" fillId="3" borderId="8" xfId="1" applyFont="1" applyFill="1" applyBorder="1" applyAlignment="1">
      <alignment horizontal="center" vertical="center"/>
    </xf>
    <xf numFmtId="38" fontId="25" fillId="0" borderId="8" xfId="1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179" fontId="25" fillId="0" borderId="0" xfId="1" applyNumberFormat="1" applyFont="1" applyBorder="1" applyAlignment="1">
      <alignment vertical="center" wrapText="1"/>
    </xf>
    <xf numFmtId="0" fontId="27" fillId="2" borderId="30" xfId="0" applyFont="1" applyFill="1" applyBorder="1" applyAlignment="1">
      <alignment horizontal="left" vertical="center" wrapText="1" shrinkToFit="1"/>
    </xf>
    <xf numFmtId="38" fontId="25" fillId="0" borderId="8" xfId="1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27" fillId="2" borderId="30" xfId="1" applyFont="1" applyFill="1" applyBorder="1" applyAlignment="1">
      <alignment vertical="center"/>
    </xf>
    <xf numFmtId="0" fontId="27" fillId="2" borderId="30" xfId="0" applyFont="1" applyFill="1" applyBorder="1" applyAlignment="1">
      <alignment vertical="center"/>
    </xf>
    <xf numFmtId="38" fontId="27" fillId="2" borderId="43" xfId="1" applyFont="1" applyFill="1" applyBorder="1" applyAlignment="1">
      <alignment vertical="center"/>
    </xf>
    <xf numFmtId="0" fontId="27" fillId="2" borderId="46" xfId="0" applyFont="1" applyFill="1" applyBorder="1" applyAlignment="1">
      <alignment horizontal="left" vertical="center" wrapText="1"/>
    </xf>
    <xf numFmtId="0" fontId="27" fillId="2" borderId="46" xfId="0" applyFont="1" applyFill="1" applyBorder="1" applyAlignment="1">
      <alignment horizontal="right" vertical="center"/>
    </xf>
    <xf numFmtId="38" fontId="27" fillId="2" borderId="46" xfId="1" applyFont="1" applyFill="1" applyBorder="1" applyAlignment="1">
      <alignment vertical="center"/>
    </xf>
    <xf numFmtId="38" fontId="27" fillId="2" borderId="47" xfId="1" applyFont="1" applyFill="1" applyBorder="1" applyAlignment="1">
      <alignment vertical="center"/>
    </xf>
    <xf numFmtId="0" fontId="27" fillId="2" borderId="3" xfId="0" applyFont="1" applyFill="1" applyBorder="1" applyAlignment="1">
      <alignment horizontal="right" vertical="center"/>
    </xf>
    <xf numFmtId="38" fontId="27" fillId="2" borderId="3" xfId="1" applyFont="1" applyFill="1" applyBorder="1" applyAlignment="1">
      <alignment vertical="center"/>
    </xf>
    <xf numFmtId="38" fontId="27" fillId="2" borderId="16" xfId="1" applyFont="1" applyFill="1" applyBorder="1" applyAlignment="1">
      <alignment vertical="center"/>
    </xf>
    <xf numFmtId="38" fontId="27" fillId="2" borderId="51" xfId="1" applyFont="1" applyFill="1" applyBorder="1" applyAlignment="1">
      <alignment vertical="center"/>
    </xf>
    <xf numFmtId="0" fontId="27" fillId="2" borderId="51" xfId="0" applyFont="1" applyFill="1" applyBorder="1" applyAlignment="1">
      <alignment vertical="center"/>
    </xf>
    <xf numFmtId="38" fontId="27" fillId="2" borderId="52" xfId="1" applyFont="1" applyFill="1" applyBorder="1" applyAlignment="1">
      <alignment vertical="center"/>
    </xf>
    <xf numFmtId="38" fontId="25" fillId="2" borderId="46" xfId="1" applyNumberFormat="1" applyFont="1" applyFill="1" applyBorder="1" applyAlignment="1" applyProtection="1">
      <alignment horizontal="right" vertical="center" shrinkToFit="1"/>
      <protection locked="0"/>
    </xf>
    <xf numFmtId="38" fontId="25" fillId="2" borderId="48" xfId="1" applyNumberFormat="1" applyFont="1" applyFill="1" applyBorder="1" applyAlignment="1" applyProtection="1">
      <alignment horizontal="right" vertical="center" shrinkToFit="1"/>
      <protection locked="0"/>
    </xf>
    <xf numFmtId="38" fontId="27" fillId="2" borderId="54" xfId="1" applyFont="1" applyFill="1" applyBorder="1" applyAlignment="1">
      <alignment vertical="center"/>
    </xf>
    <xf numFmtId="38" fontId="27" fillId="2" borderId="57" xfId="1" applyFont="1" applyFill="1" applyBorder="1" applyAlignment="1">
      <alignment vertical="center"/>
    </xf>
    <xf numFmtId="0" fontId="27" fillId="2" borderId="54" xfId="0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38" fontId="26" fillId="0" borderId="0" xfId="0" applyNumberFormat="1" applyFont="1" applyAlignment="1">
      <alignment vertical="center"/>
    </xf>
    <xf numFmtId="38" fontId="25" fillId="3" borderId="8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38" fontId="25" fillId="0" borderId="8" xfId="1" applyFont="1" applyFill="1" applyBorder="1" applyAlignment="1">
      <alignment horizontal="right" vertical="center"/>
    </xf>
    <xf numFmtId="38" fontId="25" fillId="0" borderId="56" xfId="1" applyFont="1" applyFill="1" applyBorder="1" applyAlignment="1">
      <alignment horizontal="right" vertical="center"/>
    </xf>
    <xf numFmtId="177" fontId="6" fillId="0" borderId="29" xfId="0" applyNumberFormat="1" applyFont="1" applyFill="1" applyBorder="1" applyAlignment="1">
      <alignment horizontal="left" vertical="center" wrapText="1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top" shrinkToFit="1"/>
    </xf>
    <xf numFmtId="0" fontId="6" fillId="0" borderId="9" xfId="0" applyFont="1" applyBorder="1" applyAlignment="1">
      <alignment horizontal="center" vertical="top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shrinkToFit="1"/>
    </xf>
    <xf numFmtId="0" fontId="6" fillId="0" borderId="3" xfId="0" applyFont="1" applyBorder="1" applyAlignment="1">
      <alignment horizont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38" fontId="22" fillId="0" borderId="4" xfId="1" applyFont="1" applyFill="1" applyBorder="1" applyAlignment="1">
      <alignment horizontal="center" vertical="center"/>
    </xf>
    <xf numFmtId="38" fontId="22" fillId="0" borderId="15" xfId="1" applyFont="1" applyFill="1" applyBorder="1" applyAlignment="1">
      <alignment horizontal="center" vertical="center"/>
    </xf>
    <xf numFmtId="38" fontId="22" fillId="0" borderId="5" xfId="1" applyFont="1" applyFill="1" applyBorder="1" applyAlignment="1">
      <alignment horizontal="center" vertical="center" wrapText="1"/>
    </xf>
    <xf numFmtId="38" fontId="22" fillId="0" borderId="1" xfId="1" applyFont="1" applyFill="1" applyBorder="1" applyAlignment="1">
      <alignment horizontal="center" vertical="center" wrapText="1"/>
    </xf>
    <xf numFmtId="38" fontId="28" fillId="0" borderId="5" xfId="1" applyFont="1" applyFill="1" applyBorder="1" applyAlignment="1">
      <alignment horizontal="center" vertical="center" wrapText="1"/>
    </xf>
    <xf numFmtId="38" fontId="28" fillId="0" borderId="1" xfId="1" applyFont="1" applyFill="1" applyBorder="1" applyAlignment="1">
      <alignment horizontal="center" vertical="center" wrapText="1"/>
    </xf>
    <xf numFmtId="38" fontId="22" fillId="0" borderId="5" xfId="1" applyFont="1" applyFill="1" applyBorder="1" applyAlignment="1">
      <alignment horizontal="center" vertical="center"/>
    </xf>
    <xf numFmtId="38" fontId="22" fillId="0" borderId="6" xfId="1" applyFont="1" applyFill="1" applyBorder="1" applyAlignment="1">
      <alignment horizontal="center" vertical="center"/>
    </xf>
    <xf numFmtId="38" fontId="22" fillId="0" borderId="40" xfId="1" applyFont="1" applyFill="1" applyBorder="1" applyAlignment="1">
      <alignment horizontal="center" vertical="center"/>
    </xf>
    <xf numFmtId="38" fontId="19" fillId="0" borderId="4" xfId="1" applyFont="1" applyFill="1" applyBorder="1" applyAlignment="1">
      <alignment horizontal="center" vertical="center"/>
    </xf>
    <xf numFmtId="38" fontId="19" fillId="0" borderId="15" xfId="1" applyFont="1" applyFill="1" applyBorder="1" applyAlignment="1">
      <alignment horizontal="center" vertical="center"/>
    </xf>
    <xf numFmtId="38" fontId="19" fillId="0" borderId="5" xfId="1" applyFont="1" applyFill="1" applyBorder="1" applyAlignment="1">
      <alignment horizontal="center" vertical="center"/>
    </xf>
    <xf numFmtId="38" fontId="19" fillId="0" borderId="1" xfId="1" applyFont="1" applyFill="1" applyBorder="1" applyAlignment="1">
      <alignment horizontal="center" vertical="center"/>
    </xf>
    <xf numFmtId="38" fontId="19" fillId="0" borderId="5" xfId="1" applyFont="1" applyFill="1" applyBorder="1" applyAlignment="1">
      <alignment horizontal="center" vertical="center" wrapText="1"/>
    </xf>
    <xf numFmtId="38" fontId="19" fillId="0" borderId="1" xfId="1" applyFont="1" applyFill="1" applyBorder="1" applyAlignment="1">
      <alignment horizontal="center" vertical="center" wrapText="1"/>
    </xf>
    <xf numFmtId="38" fontId="19" fillId="0" borderId="6" xfId="1" applyFont="1" applyFill="1" applyBorder="1" applyAlignment="1">
      <alignment horizontal="center" vertical="center"/>
    </xf>
    <xf numFmtId="38" fontId="19" fillId="0" borderId="40" xfId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2"/>
  <sheetViews>
    <sheetView tabSelected="1" view="pageBreakPreview" zoomScale="50" zoomScaleNormal="50" zoomScaleSheetLayoutView="50" zoomScalePageLayoutView="20" workbookViewId="0"/>
  </sheetViews>
  <sheetFormatPr defaultColWidth="9" defaultRowHeight="33" x14ac:dyDescent="0.4"/>
  <cols>
    <col min="1" max="1" width="18.5" style="1" customWidth="1"/>
    <col min="2" max="2" width="97.125" style="1" customWidth="1"/>
    <col min="3" max="3" width="69.25" style="1" customWidth="1"/>
    <col min="4" max="4" width="29.875" style="1" customWidth="1"/>
    <col min="5" max="6" width="22.75" style="1" bestFit="1" customWidth="1"/>
    <col min="7" max="7" width="22.75" style="1" customWidth="1"/>
    <col min="8" max="8" width="26.25" style="7" customWidth="1"/>
    <col min="9" max="9" width="25.25" style="1" customWidth="1"/>
    <col min="10" max="10" width="24.375" style="10" customWidth="1"/>
    <col min="11" max="11" width="31.375" style="1" bestFit="1" customWidth="1"/>
    <col min="12" max="12" width="31.875" style="7" customWidth="1"/>
    <col min="13" max="14" width="23.5" style="7" customWidth="1"/>
    <col min="15" max="15" width="67.75" style="1" bestFit="1" customWidth="1"/>
    <col min="16" max="17" width="9" style="1"/>
    <col min="18" max="18" width="17.125" style="1" bestFit="1" customWidth="1"/>
    <col min="19" max="16384" width="9" style="1"/>
  </cols>
  <sheetData>
    <row r="1" spans="1:17" ht="33" customHeight="1" x14ac:dyDescent="0.4">
      <c r="A1" s="47" t="s">
        <v>422</v>
      </c>
    </row>
    <row r="2" spans="1:17" ht="33" customHeight="1" thickBot="1" x14ac:dyDescent="0.45">
      <c r="A2" s="47" t="s">
        <v>306</v>
      </c>
    </row>
    <row r="3" spans="1:17" ht="39.75" customHeight="1" x14ac:dyDescent="0.4">
      <c r="A3" s="190" t="s">
        <v>13</v>
      </c>
      <c r="B3" s="177" t="s">
        <v>7</v>
      </c>
      <c r="C3" s="193" t="s">
        <v>15</v>
      </c>
      <c r="D3" s="177" t="s">
        <v>1</v>
      </c>
      <c r="E3" s="177" t="s">
        <v>4</v>
      </c>
      <c r="F3" s="177" t="s">
        <v>5</v>
      </c>
      <c r="G3" s="174" t="s">
        <v>215</v>
      </c>
      <c r="H3" s="177" t="s">
        <v>3</v>
      </c>
      <c r="I3" s="179" t="s">
        <v>12</v>
      </c>
      <c r="J3" s="181" t="s">
        <v>14</v>
      </c>
      <c r="K3" s="184" t="s">
        <v>2</v>
      </c>
      <c r="L3" s="187" t="s">
        <v>217</v>
      </c>
      <c r="M3" s="163" t="s">
        <v>9</v>
      </c>
      <c r="N3" s="164"/>
      <c r="O3" s="169" t="s">
        <v>0</v>
      </c>
    </row>
    <row r="4" spans="1:17" ht="39.75" customHeight="1" x14ac:dyDescent="0.4">
      <c r="A4" s="191"/>
      <c r="B4" s="175"/>
      <c r="C4" s="175"/>
      <c r="D4" s="175"/>
      <c r="E4" s="175"/>
      <c r="F4" s="175"/>
      <c r="G4" s="175"/>
      <c r="H4" s="175"/>
      <c r="I4" s="180"/>
      <c r="J4" s="182"/>
      <c r="K4" s="185"/>
      <c r="L4" s="188"/>
      <c r="M4" s="165"/>
      <c r="N4" s="166"/>
      <c r="O4" s="170"/>
    </row>
    <row r="5" spans="1:17" ht="39.75" customHeight="1" x14ac:dyDescent="0.4">
      <c r="A5" s="191"/>
      <c r="B5" s="175"/>
      <c r="C5" s="175"/>
      <c r="D5" s="175"/>
      <c r="E5" s="175"/>
      <c r="F5" s="175"/>
      <c r="G5" s="175"/>
      <c r="H5" s="175"/>
      <c r="I5" s="172" t="s">
        <v>8</v>
      </c>
      <c r="J5" s="182"/>
      <c r="K5" s="185"/>
      <c r="L5" s="188"/>
      <c r="M5" s="167"/>
      <c r="N5" s="168"/>
      <c r="O5" s="170"/>
    </row>
    <row r="6" spans="1:17" ht="39.75" customHeight="1" thickBot="1" x14ac:dyDescent="0.45">
      <c r="A6" s="192"/>
      <c r="B6" s="178"/>
      <c r="C6" s="176"/>
      <c r="D6" s="178"/>
      <c r="E6" s="178"/>
      <c r="F6" s="178"/>
      <c r="G6" s="176"/>
      <c r="H6" s="178"/>
      <c r="I6" s="173"/>
      <c r="J6" s="183"/>
      <c r="K6" s="186"/>
      <c r="L6" s="189"/>
      <c r="M6" s="8" t="s">
        <v>10</v>
      </c>
      <c r="N6" s="9" t="s">
        <v>11</v>
      </c>
      <c r="O6" s="171"/>
    </row>
    <row r="7" spans="1:17" s="3" customFormat="1" x14ac:dyDescent="0.4">
      <c r="A7" s="30">
        <v>1</v>
      </c>
      <c r="B7" s="31" t="s">
        <v>16</v>
      </c>
      <c r="C7" s="31" t="s">
        <v>108</v>
      </c>
      <c r="D7" s="81" t="s">
        <v>6</v>
      </c>
      <c r="E7" s="88">
        <v>6000</v>
      </c>
      <c r="F7" s="88">
        <v>6000</v>
      </c>
      <c r="G7" s="32">
        <v>182</v>
      </c>
      <c r="H7" s="81" t="s">
        <v>218</v>
      </c>
      <c r="I7" s="81" t="s">
        <v>218</v>
      </c>
      <c r="J7" s="41">
        <v>184026</v>
      </c>
      <c r="K7" s="36" t="s">
        <v>219</v>
      </c>
      <c r="L7" s="92" t="s">
        <v>218</v>
      </c>
      <c r="M7" s="33">
        <v>45748</v>
      </c>
      <c r="N7" s="34">
        <v>47573</v>
      </c>
      <c r="O7" s="35"/>
    </row>
    <row r="8" spans="1:17" x14ac:dyDescent="0.4">
      <c r="A8" s="6">
        <v>2</v>
      </c>
      <c r="B8" s="11" t="s">
        <v>399</v>
      </c>
      <c r="C8" s="11" t="s">
        <v>109</v>
      </c>
      <c r="D8" s="89" t="s">
        <v>6</v>
      </c>
      <c r="E8" s="90">
        <v>6000</v>
      </c>
      <c r="F8" s="90">
        <v>6000</v>
      </c>
      <c r="G8" s="13">
        <v>159</v>
      </c>
      <c r="H8" s="89" t="s">
        <v>218</v>
      </c>
      <c r="I8" s="89" t="s">
        <v>218</v>
      </c>
      <c r="J8" s="42">
        <v>195241</v>
      </c>
      <c r="K8" s="37" t="s">
        <v>220</v>
      </c>
      <c r="L8" s="93" t="s">
        <v>218</v>
      </c>
      <c r="M8" s="29">
        <v>45748</v>
      </c>
      <c r="N8" s="28">
        <v>47573</v>
      </c>
      <c r="O8" s="16"/>
    </row>
    <row r="9" spans="1:17" x14ac:dyDescent="0.4">
      <c r="A9" s="30">
        <v>3</v>
      </c>
      <c r="B9" s="12" t="s">
        <v>17</v>
      </c>
      <c r="C9" s="11" t="s">
        <v>110</v>
      </c>
      <c r="D9" s="89" t="s">
        <v>6</v>
      </c>
      <c r="E9" s="90">
        <v>6000</v>
      </c>
      <c r="F9" s="90">
        <v>6000</v>
      </c>
      <c r="G9" s="13">
        <v>135</v>
      </c>
      <c r="H9" s="89" t="s">
        <v>218</v>
      </c>
      <c r="I9" s="89" t="s">
        <v>218</v>
      </c>
      <c r="J9" s="42">
        <v>145656</v>
      </c>
      <c r="K9" s="38" t="s">
        <v>221</v>
      </c>
      <c r="L9" s="93" t="s">
        <v>218</v>
      </c>
      <c r="M9" s="29">
        <v>45748</v>
      </c>
      <c r="N9" s="28">
        <v>47573</v>
      </c>
      <c r="O9" s="16"/>
    </row>
    <row r="10" spans="1:17" x14ac:dyDescent="0.4">
      <c r="A10" s="6">
        <v>4</v>
      </c>
      <c r="B10" s="11" t="s">
        <v>214</v>
      </c>
      <c r="C10" s="11" t="s">
        <v>111</v>
      </c>
      <c r="D10" s="89" t="s">
        <v>6</v>
      </c>
      <c r="E10" s="90">
        <v>6000</v>
      </c>
      <c r="F10" s="90">
        <v>6000</v>
      </c>
      <c r="G10" s="13">
        <v>274</v>
      </c>
      <c r="H10" s="89" t="s">
        <v>218</v>
      </c>
      <c r="I10" s="89" t="s">
        <v>218</v>
      </c>
      <c r="J10" s="42">
        <v>301870</v>
      </c>
      <c r="K10" s="38" t="s">
        <v>222</v>
      </c>
      <c r="L10" s="93" t="s">
        <v>218</v>
      </c>
      <c r="M10" s="29">
        <v>45748</v>
      </c>
      <c r="N10" s="28">
        <v>47573</v>
      </c>
      <c r="O10" s="16"/>
    </row>
    <row r="11" spans="1:17" x14ac:dyDescent="0.4">
      <c r="A11" s="30">
        <v>5</v>
      </c>
      <c r="B11" s="11" t="s">
        <v>18</v>
      </c>
      <c r="C11" s="11" t="s">
        <v>112</v>
      </c>
      <c r="D11" s="89" t="s">
        <v>6</v>
      </c>
      <c r="E11" s="90">
        <v>6000</v>
      </c>
      <c r="F11" s="90">
        <v>6000</v>
      </c>
      <c r="G11" s="13">
        <v>139</v>
      </c>
      <c r="H11" s="89" t="s">
        <v>218</v>
      </c>
      <c r="I11" s="89" t="s">
        <v>218</v>
      </c>
      <c r="J11" s="42">
        <v>150422</v>
      </c>
      <c r="K11" s="38" t="s">
        <v>223</v>
      </c>
      <c r="L11" s="93" t="s">
        <v>218</v>
      </c>
      <c r="M11" s="29">
        <v>45748</v>
      </c>
      <c r="N11" s="28">
        <v>47573</v>
      </c>
      <c r="O11" s="16"/>
    </row>
    <row r="12" spans="1:17" x14ac:dyDescent="0.4">
      <c r="A12" s="6">
        <v>6</v>
      </c>
      <c r="B12" s="11" t="s">
        <v>19</v>
      </c>
      <c r="C12" s="11" t="s">
        <v>113</v>
      </c>
      <c r="D12" s="89" t="s">
        <v>6</v>
      </c>
      <c r="E12" s="90">
        <v>6000</v>
      </c>
      <c r="F12" s="90">
        <v>6000</v>
      </c>
      <c r="G12" s="13">
        <v>137</v>
      </c>
      <c r="H12" s="89" t="s">
        <v>218</v>
      </c>
      <c r="I12" s="89" t="s">
        <v>218</v>
      </c>
      <c r="J12" s="42">
        <v>162326</v>
      </c>
      <c r="K12" s="38" t="s">
        <v>224</v>
      </c>
      <c r="L12" s="93" t="s">
        <v>218</v>
      </c>
      <c r="M12" s="29">
        <v>45748</v>
      </c>
      <c r="N12" s="28">
        <v>47573</v>
      </c>
      <c r="O12" s="16"/>
      <c r="Q12" s="4"/>
    </row>
    <row r="13" spans="1:17" x14ac:dyDescent="0.4">
      <c r="A13" s="30">
        <v>7</v>
      </c>
      <c r="B13" s="11" t="s">
        <v>20</v>
      </c>
      <c r="C13" s="11" t="s">
        <v>114</v>
      </c>
      <c r="D13" s="89" t="s">
        <v>6</v>
      </c>
      <c r="E13" s="90">
        <v>6000</v>
      </c>
      <c r="F13" s="90">
        <v>6000</v>
      </c>
      <c r="G13" s="13">
        <v>259</v>
      </c>
      <c r="H13" s="89" t="s">
        <v>218</v>
      </c>
      <c r="I13" s="89" t="s">
        <v>218</v>
      </c>
      <c r="J13" s="42">
        <v>261650</v>
      </c>
      <c r="K13" s="38" t="s">
        <v>225</v>
      </c>
      <c r="L13" s="93" t="s">
        <v>218</v>
      </c>
      <c r="M13" s="29">
        <v>45748</v>
      </c>
      <c r="N13" s="28">
        <v>47573</v>
      </c>
      <c r="O13" s="16"/>
      <c r="Q13" s="4"/>
    </row>
    <row r="14" spans="1:17" x14ac:dyDescent="0.4">
      <c r="A14" s="6">
        <v>8</v>
      </c>
      <c r="B14" s="11" t="s">
        <v>21</v>
      </c>
      <c r="C14" s="11" t="s">
        <v>115</v>
      </c>
      <c r="D14" s="89" t="s">
        <v>6</v>
      </c>
      <c r="E14" s="90">
        <v>6000</v>
      </c>
      <c r="F14" s="90">
        <v>6000</v>
      </c>
      <c r="G14" s="13">
        <v>181</v>
      </c>
      <c r="H14" s="89" t="s">
        <v>218</v>
      </c>
      <c r="I14" s="89" t="s">
        <v>218</v>
      </c>
      <c r="J14" s="42">
        <v>190118</v>
      </c>
      <c r="K14" s="38" t="s">
        <v>226</v>
      </c>
      <c r="L14" s="93" t="s">
        <v>218</v>
      </c>
      <c r="M14" s="29">
        <v>45748</v>
      </c>
      <c r="N14" s="28">
        <v>47573</v>
      </c>
      <c r="O14" s="16"/>
      <c r="Q14" s="4"/>
    </row>
    <row r="15" spans="1:17" x14ac:dyDescent="0.4">
      <c r="A15" s="30">
        <v>9</v>
      </c>
      <c r="B15" s="11" t="s">
        <v>22</v>
      </c>
      <c r="C15" s="11" t="s">
        <v>116</v>
      </c>
      <c r="D15" s="89" t="s">
        <v>6</v>
      </c>
      <c r="E15" s="90">
        <v>6000</v>
      </c>
      <c r="F15" s="90">
        <v>6000</v>
      </c>
      <c r="G15" s="13">
        <v>107</v>
      </c>
      <c r="H15" s="89" t="s">
        <v>218</v>
      </c>
      <c r="I15" s="89" t="s">
        <v>218</v>
      </c>
      <c r="J15" s="42">
        <v>95388</v>
      </c>
      <c r="K15" s="38" t="s">
        <v>227</v>
      </c>
      <c r="L15" s="93" t="s">
        <v>218</v>
      </c>
      <c r="M15" s="29">
        <v>45748</v>
      </c>
      <c r="N15" s="28">
        <v>47573</v>
      </c>
      <c r="O15" s="16"/>
    </row>
    <row r="16" spans="1:17" x14ac:dyDescent="0.4">
      <c r="A16" s="6">
        <v>10</v>
      </c>
      <c r="B16" s="11" t="s">
        <v>23</v>
      </c>
      <c r="C16" s="11" t="s">
        <v>117</v>
      </c>
      <c r="D16" s="89" t="s">
        <v>6</v>
      </c>
      <c r="E16" s="90">
        <v>6000</v>
      </c>
      <c r="F16" s="90">
        <v>6000</v>
      </c>
      <c r="G16" s="13">
        <v>128</v>
      </c>
      <c r="H16" s="89" t="s">
        <v>218</v>
      </c>
      <c r="I16" s="89" t="s">
        <v>218</v>
      </c>
      <c r="J16" s="42">
        <v>151549</v>
      </c>
      <c r="K16" s="38" t="s">
        <v>299</v>
      </c>
      <c r="L16" s="93" t="s">
        <v>218</v>
      </c>
      <c r="M16" s="29">
        <v>45748</v>
      </c>
      <c r="N16" s="28">
        <v>47573</v>
      </c>
      <c r="O16" s="16"/>
    </row>
    <row r="17" spans="1:18" x14ac:dyDescent="0.4">
      <c r="A17" s="30">
        <v>11</v>
      </c>
      <c r="B17" s="11" t="s">
        <v>24</v>
      </c>
      <c r="C17" s="11" t="s">
        <v>118</v>
      </c>
      <c r="D17" s="89" t="s">
        <v>6</v>
      </c>
      <c r="E17" s="90">
        <v>6000</v>
      </c>
      <c r="F17" s="90">
        <v>6000</v>
      </c>
      <c r="G17" s="13">
        <v>99</v>
      </c>
      <c r="H17" s="89" t="s">
        <v>218</v>
      </c>
      <c r="I17" s="89" t="s">
        <v>218</v>
      </c>
      <c r="J17" s="42">
        <v>120599</v>
      </c>
      <c r="K17" s="38" t="s">
        <v>228</v>
      </c>
      <c r="L17" s="93" t="s">
        <v>218</v>
      </c>
      <c r="M17" s="29">
        <v>45748</v>
      </c>
      <c r="N17" s="28">
        <v>47573</v>
      </c>
      <c r="O17" s="16"/>
    </row>
    <row r="18" spans="1:18" x14ac:dyDescent="0.4">
      <c r="A18" s="6">
        <v>12</v>
      </c>
      <c r="B18" s="11" t="s">
        <v>25</v>
      </c>
      <c r="C18" s="11" t="s">
        <v>119</v>
      </c>
      <c r="D18" s="89" t="s">
        <v>6</v>
      </c>
      <c r="E18" s="90">
        <v>6000</v>
      </c>
      <c r="F18" s="90">
        <v>6000</v>
      </c>
      <c r="G18" s="13">
        <v>127</v>
      </c>
      <c r="H18" s="89" t="s">
        <v>218</v>
      </c>
      <c r="I18" s="89" t="s">
        <v>218</v>
      </c>
      <c r="J18" s="42">
        <v>138175</v>
      </c>
      <c r="K18" s="38" t="s">
        <v>229</v>
      </c>
      <c r="L18" s="93" t="s">
        <v>218</v>
      </c>
      <c r="M18" s="29">
        <v>45748</v>
      </c>
      <c r="N18" s="28">
        <v>47573</v>
      </c>
      <c r="O18" s="16"/>
    </row>
    <row r="19" spans="1:18" x14ac:dyDescent="0.4">
      <c r="A19" s="30">
        <v>13</v>
      </c>
      <c r="B19" s="11" t="s">
        <v>26</v>
      </c>
      <c r="C19" s="11" t="s">
        <v>120</v>
      </c>
      <c r="D19" s="89" t="s">
        <v>6</v>
      </c>
      <c r="E19" s="90">
        <v>6000</v>
      </c>
      <c r="F19" s="90">
        <v>6000</v>
      </c>
      <c r="G19" s="13">
        <v>161</v>
      </c>
      <c r="H19" s="89" t="s">
        <v>218</v>
      </c>
      <c r="I19" s="89" t="s">
        <v>218</v>
      </c>
      <c r="J19" s="42">
        <v>185427</v>
      </c>
      <c r="K19" s="38" t="s">
        <v>230</v>
      </c>
      <c r="L19" s="93" t="s">
        <v>218</v>
      </c>
      <c r="M19" s="29">
        <v>45748</v>
      </c>
      <c r="N19" s="28">
        <v>47573</v>
      </c>
      <c r="O19" s="16"/>
    </row>
    <row r="20" spans="1:18" x14ac:dyDescent="0.4">
      <c r="A20" s="6">
        <v>14</v>
      </c>
      <c r="B20" s="11" t="s">
        <v>27</v>
      </c>
      <c r="C20" s="11" t="s">
        <v>121</v>
      </c>
      <c r="D20" s="89" t="s">
        <v>6</v>
      </c>
      <c r="E20" s="90">
        <v>6000</v>
      </c>
      <c r="F20" s="90">
        <v>6000</v>
      </c>
      <c r="G20" s="13">
        <v>154</v>
      </c>
      <c r="H20" s="89" t="s">
        <v>218</v>
      </c>
      <c r="I20" s="89" t="s">
        <v>218</v>
      </c>
      <c r="J20" s="42">
        <v>147577</v>
      </c>
      <c r="K20" s="38" t="s">
        <v>231</v>
      </c>
      <c r="L20" s="93" t="s">
        <v>218</v>
      </c>
      <c r="M20" s="29">
        <v>45748</v>
      </c>
      <c r="N20" s="28">
        <v>47573</v>
      </c>
      <c r="O20" s="16"/>
    </row>
    <row r="21" spans="1:18" x14ac:dyDescent="0.4">
      <c r="A21" s="30">
        <v>15</v>
      </c>
      <c r="B21" s="11" t="s">
        <v>28</v>
      </c>
      <c r="C21" s="11" t="s">
        <v>122</v>
      </c>
      <c r="D21" s="89" t="s">
        <v>6</v>
      </c>
      <c r="E21" s="90">
        <v>6000</v>
      </c>
      <c r="F21" s="90">
        <v>6000</v>
      </c>
      <c r="G21" s="13">
        <v>150</v>
      </c>
      <c r="H21" s="89" t="s">
        <v>218</v>
      </c>
      <c r="I21" s="89" t="s">
        <v>218</v>
      </c>
      <c r="J21" s="42">
        <v>194899</v>
      </c>
      <c r="K21" s="38" t="s">
        <v>232</v>
      </c>
      <c r="L21" s="93" t="s">
        <v>218</v>
      </c>
      <c r="M21" s="29">
        <v>45748</v>
      </c>
      <c r="N21" s="28">
        <v>47573</v>
      </c>
      <c r="O21" s="16"/>
    </row>
    <row r="22" spans="1:18" ht="35.450000000000003" customHeight="1" x14ac:dyDescent="0.4">
      <c r="A22" s="6">
        <v>16</v>
      </c>
      <c r="B22" s="11" t="s">
        <v>29</v>
      </c>
      <c r="C22" s="11" t="s">
        <v>123</v>
      </c>
      <c r="D22" s="89" t="s">
        <v>6</v>
      </c>
      <c r="E22" s="90">
        <v>6000</v>
      </c>
      <c r="F22" s="90">
        <v>6000</v>
      </c>
      <c r="G22" s="13">
        <v>133</v>
      </c>
      <c r="H22" s="89" t="s">
        <v>218</v>
      </c>
      <c r="I22" s="89" t="s">
        <v>218</v>
      </c>
      <c r="J22" s="42">
        <v>325404</v>
      </c>
      <c r="K22" s="38" t="s">
        <v>233</v>
      </c>
      <c r="L22" s="93" t="s">
        <v>218</v>
      </c>
      <c r="M22" s="29">
        <v>45748</v>
      </c>
      <c r="N22" s="28">
        <v>47573</v>
      </c>
      <c r="O22" s="16"/>
    </row>
    <row r="23" spans="1:18" x14ac:dyDescent="0.4">
      <c r="A23" s="30">
        <v>17</v>
      </c>
      <c r="B23" s="11" t="s">
        <v>30</v>
      </c>
      <c r="C23" s="11" t="s">
        <v>124</v>
      </c>
      <c r="D23" s="89" t="s">
        <v>6</v>
      </c>
      <c r="E23" s="90">
        <v>6000</v>
      </c>
      <c r="F23" s="90">
        <v>6000</v>
      </c>
      <c r="G23" s="13">
        <v>173</v>
      </c>
      <c r="H23" s="89" t="s">
        <v>218</v>
      </c>
      <c r="I23" s="89" t="s">
        <v>218</v>
      </c>
      <c r="J23" s="42">
        <v>211388</v>
      </c>
      <c r="K23" s="38" t="s">
        <v>234</v>
      </c>
      <c r="L23" s="93" t="s">
        <v>218</v>
      </c>
      <c r="M23" s="29">
        <v>45748</v>
      </c>
      <c r="N23" s="28">
        <v>47573</v>
      </c>
      <c r="O23" s="16"/>
      <c r="R23" s="5"/>
    </row>
    <row r="24" spans="1:18" x14ac:dyDescent="0.4">
      <c r="A24" s="6">
        <v>18</v>
      </c>
      <c r="B24" s="11" t="s">
        <v>212</v>
      </c>
      <c r="C24" s="11" t="s">
        <v>125</v>
      </c>
      <c r="D24" s="89" t="s">
        <v>6</v>
      </c>
      <c r="E24" s="90">
        <v>6000</v>
      </c>
      <c r="F24" s="90">
        <v>6000</v>
      </c>
      <c r="G24" s="13">
        <v>215</v>
      </c>
      <c r="H24" s="89" t="s">
        <v>218</v>
      </c>
      <c r="I24" s="89" t="s">
        <v>218</v>
      </c>
      <c r="J24" s="42">
        <v>226133</v>
      </c>
      <c r="K24" s="38" t="s">
        <v>235</v>
      </c>
      <c r="L24" s="93" t="s">
        <v>218</v>
      </c>
      <c r="M24" s="29">
        <v>45748</v>
      </c>
      <c r="N24" s="28">
        <v>47573</v>
      </c>
      <c r="O24" s="16"/>
    </row>
    <row r="25" spans="1:18" x14ac:dyDescent="0.4">
      <c r="A25" s="30">
        <v>19</v>
      </c>
      <c r="B25" s="11" t="s">
        <v>31</v>
      </c>
      <c r="C25" s="11" t="s">
        <v>126</v>
      </c>
      <c r="D25" s="89" t="s">
        <v>6</v>
      </c>
      <c r="E25" s="90">
        <v>6000</v>
      </c>
      <c r="F25" s="90">
        <v>6000</v>
      </c>
      <c r="G25" s="13">
        <v>181</v>
      </c>
      <c r="H25" s="89" t="s">
        <v>218</v>
      </c>
      <c r="I25" s="89" t="s">
        <v>218</v>
      </c>
      <c r="J25" s="42">
        <v>139019</v>
      </c>
      <c r="K25" s="38" t="s">
        <v>236</v>
      </c>
      <c r="L25" s="93" t="s">
        <v>218</v>
      </c>
      <c r="M25" s="29">
        <v>45748</v>
      </c>
      <c r="N25" s="28">
        <v>47573</v>
      </c>
      <c r="O25" s="16"/>
    </row>
    <row r="26" spans="1:18" x14ac:dyDescent="0.4">
      <c r="A26" s="6">
        <v>20</v>
      </c>
      <c r="B26" s="11" t="s">
        <v>32</v>
      </c>
      <c r="C26" s="11" t="s">
        <v>127</v>
      </c>
      <c r="D26" s="89" t="s">
        <v>6</v>
      </c>
      <c r="E26" s="90">
        <v>6000</v>
      </c>
      <c r="F26" s="90">
        <v>6000</v>
      </c>
      <c r="G26" s="13">
        <v>127</v>
      </c>
      <c r="H26" s="89" t="s">
        <v>218</v>
      </c>
      <c r="I26" s="89" t="s">
        <v>218</v>
      </c>
      <c r="J26" s="42">
        <v>130360</v>
      </c>
      <c r="K26" s="38" t="s">
        <v>237</v>
      </c>
      <c r="L26" s="93" t="s">
        <v>218</v>
      </c>
      <c r="M26" s="29">
        <v>45748</v>
      </c>
      <c r="N26" s="28">
        <v>47573</v>
      </c>
      <c r="O26" s="16"/>
    </row>
    <row r="27" spans="1:18" x14ac:dyDescent="0.4">
      <c r="A27" s="30">
        <v>21</v>
      </c>
      <c r="B27" s="11" t="s">
        <v>33</v>
      </c>
      <c r="C27" s="11" t="s">
        <v>128</v>
      </c>
      <c r="D27" s="89" t="s">
        <v>6</v>
      </c>
      <c r="E27" s="90">
        <v>6000</v>
      </c>
      <c r="F27" s="90">
        <v>6000</v>
      </c>
      <c r="G27" s="13">
        <v>165</v>
      </c>
      <c r="H27" s="89" t="s">
        <v>218</v>
      </c>
      <c r="I27" s="89" t="s">
        <v>218</v>
      </c>
      <c r="J27" s="42">
        <v>183764</v>
      </c>
      <c r="K27" s="38" t="s">
        <v>238</v>
      </c>
      <c r="L27" s="93" t="s">
        <v>218</v>
      </c>
      <c r="M27" s="29">
        <v>45748</v>
      </c>
      <c r="N27" s="28">
        <v>47573</v>
      </c>
      <c r="O27" s="16"/>
    </row>
    <row r="28" spans="1:18" x14ac:dyDescent="0.4">
      <c r="A28" s="6">
        <v>22</v>
      </c>
      <c r="B28" s="11" t="s">
        <v>34</v>
      </c>
      <c r="C28" s="11" t="s">
        <v>129</v>
      </c>
      <c r="D28" s="89" t="s">
        <v>6</v>
      </c>
      <c r="E28" s="90">
        <v>6000</v>
      </c>
      <c r="F28" s="90">
        <v>6000</v>
      </c>
      <c r="G28" s="13">
        <v>200</v>
      </c>
      <c r="H28" s="89" t="s">
        <v>218</v>
      </c>
      <c r="I28" s="89" t="s">
        <v>218</v>
      </c>
      <c r="J28" s="42">
        <v>194007</v>
      </c>
      <c r="K28" s="38" t="s">
        <v>239</v>
      </c>
      <c r="L28" s="93" t="s">
        <v>218</v>
      </c>
      <c r="M28" s="29">
        <v>45748</v>
      </c>
      <c r="N28" s="28">
        <v>47573</v>
      </c>
      <c r="O28" s="16"/>
    </row>
    <row r="29" spans="1:18" x14ac:dyDescent="0.4">
      <c r="A29" s="30">
        <v>23</v>
      </c>
      <c r="B29" s="11" t="s">
        <v>35</v>
      </c>
      <c r="C29" s="11" t="s">
        <v>130</v>
      </c>
      <c r="D29" s="89" t="s">
        <v>6</v>
      </c>
      <c r="E29" s="90">
        <v>6000</v>
      </c>
      <c r="F29" s="90">
        <v>6000</v>
      </c>
      <c r="G29" s="13">
        <v>181</v>
      </c>
      <c r="H29" s="89" t="s">
        <v>218</v>
      </c>
      <c r="I29" s="89" t="s">
        <v>218</v>
      </c>
      <c r="J29" s="42">
        <v>212101</v>
      </c>
      <c r="K29" s="38" t="s">
        <v>240</v>
      </c>
      <c r="L29" s="93" t="s">
        <v>218</v>
      </c>
      <c r="M29" s="29">
        <v>45748</v>
      </c>
      <c r="N29" s="28">
        <v>47573</v>
      </c>
      <c r="O29" s="16"/>
    </row>
    <row r="30" spans="1:18" x14ac:dyDescent="0.4">
      <c r="A30" s="6">
        <v>24</v>
      </c>
      <c r="B30" s="11" t="s">
        <v>36</v>
      </c>
      <c r="C30" s="11" t="s">
        <v>131</v>
      </c>
      <c r="D30" s="89" t="s">
        <v>6</v>
      </c>
      <c r="E30" s="90">
        <v>6000</v>
      </c>
      <c r="F30" s="90">
        <v>6000</v>
      </c>
      <c r="G30" s="13">
        <v>112</v>
      </c>
      <c r="H30" s="89" t="s">
        <v>218</v>
      </c>
      <c r="I30" s="89" t="s">
        <v>218</v>
      </c>
      <c r="J30" s="42">
        <v>158997</v>
      </c>
      <c r="K30" s="38" t="s">
        <v>300</v>
      </c>
      <c r="L30" s="93" t="s">
        <v>218</v>
      </c>
      <c r="M30" s="29">
        <v>45748</v>
      </c>
      <c r="N30" s="28">
        <v>47573</v>
      </c>
      <c r="O30" s="16"/>
    </row>
    <row r="31" spans="1:18" x14ac:dyDescent="0.4">
      <c r="A31" s="30">
        <v>25</v>
      </c>
      <c r="B31" s="11" t="s">
        <v>213</v>
      </c>
      <c r="C31" s="11" t="s">
        <v>132</v>
      </c>
      <c r="D31" s="89" t="s">
        <v>6</v>
      </c>
      <c r="E31" s="90">
        <v>6000</v>
      </c>
      <c r="F31" s="90">
        <v>6000</v>
      </c>
      <c r="G31" s="13">
        <v>163</v>
      </c>
      <c r="H31" s="89" t="s">
        <v>218</v>
      </c>
      <c r="I31" s="89" t="s">
        <v>218</v>
      </c>
      <c r="J31" s="42">
        <v>142853</v>
      </c>
      <c r="K31" s="38" t="s">
        <v>241</v>
      </c>
      <c r="L31" s="93" t="s">
        <v>218</v>
      </c>
      <c r="M31" s="29">
        <v>45748</v>
      </c>
      <c r="N31" s="28">
        <v>47573</v>
      </c>
      <c r="O31" s="16"/>
    </row>
    <row r="32" spans="1:18" x14ac:dyDescent="0.4">
      <c r="A32" s="6">
        <v>26</v>
      </c>
      <c r="B32" s="11" t="s">
        <v>37</v>
      </c>
      <c r="C32" s="11" t="s">
        <v>133</v>
      </c>
      <c r="D32" s="89" t="s">
        <v>6</v>
      </c>
      <c r="E32" s="90">
        <v>6000</v>
      </c>
      <c r="F32" s="90">
        <v>6000</v>
      </c>
      <c r="G32" s="13">
        <v>129</v>
      </c>
      <c r="H32" s="89" t="s">
        <v>218</v>
      </c>
      <c r="I32" s="89" t="s">
        <v>218</v>
      </c>
      <c r="J32" s="42">
        <v>120267</v>
      </c>
      <c r="K32" s="38" t="s">
        <v>242</v>
      </c>
      <c r="L32" s="93" t="s">
        <v>218</v>
      </c>
      <c r="M32" s="29">
        <v>45748</v>
      </c>
      <c r="N32" s="28">
        <v>47573</v>
      </c>
      <c r="O32" s="16"/>
    </row>
    <row r="33" spans="1:18" x14ac:dyDescent="0.4">
      <c r="A33" s="30">
        <v>27</v>
      </c>
      <c r="B33" s="11" t="s">
        <v>38</v>
      </c>
      <c r="C33" s="11" t="s">
        <v>134</v>
      </c>
      <c r="D33" s="89" t="s">
        <v>6</v>
      </c>
      <c r="E33" s="90">
        <v>6000</v>
      </c>
      <c r="F33" s="90">
        <v>6000</v>
      </c>
      <c r="G33" s="13">
        <v>177</v>
      </c>
      <c r="H33" s="89" t="s">
        <v>218</v>
      </c>
      <c r="I33" s="89" t="s">
        <v>218</v>
      </c>
      <c r="J33" s="42">
        <v>150594</v>
      </c>
      <c r="K33" s="38" t="s">
        <v>243</v>
      </c>
      <c r="L33" s="93" t="s">
        <v>218</v>
      </c>
      <c r="M33" s="29">
        <v>45748</v>
      </c>
      <c r="N33" s="28">
        <v>47573</v>
      </c>
      <c r="O33" s="16"/>
    </row>
    <row r="34" spans="1:18" x14ac:dyDescent="0.4">
      <c r="A34" s="6">
        <v>28</v>
      </c>
      <c r="B34" s="11" t="s">
        <v>39</v>
      </c>
      <c r="C34" s="11" t="s">
        <v>135</v>
      </c>
      <c r="D34" s="89" t="s">
        <v>6</v>
      </c>
      <c r="E34" s="90">
        <v>6000</v>
      </c>
      <c r="F34" s="90">
        <v>6000</v>
      </c>
      <c r="G34" s="13">
        <v>190</v>
      </c>
      <c r="H34" s="89" t="s">
        <v>218</v>
      </c>
      <c r="I34" s="89" t="s">
        <v>218</v>
      </c>
      <c r="J34" s="42">
        <v>171562</v>
      </c>
      <c r="K34" s="38" t="s">
        <v>244</v>
      </c>
      <c r="L34" s="93" t="s">
        <v>218</v>
      </c>
      <c r="M34" s="29">
        <v>45748</v>
      </c>
      <c r="N34" s="28">
        <v>47573</v>
      </c>
      <c r="O34" s="16"/>
      <c r="Q34" s="4"/>
    </row>
    <row r="35" spans="1:18" x14ac:dyDescent="0.4">
      <c r="A35" s="30">
        <v>29</v>
      </c>
      <c r="B35" s="11" t="s">
        <v>40</v>
      </c>
      <c r="C35" s="11" t="s">
        <v>136</v>
      </c>
      <c r="D35" s="89" t="s">
        <v>6</v>
      </c>
      <c r="E35" s="90">
        <v>6000</v>
      </c>
      <c r="F35" s="90">
        <v>6000</v>
      </c>
      <c r="G35" s="13">
        <v>106</v>
      </c>
      <c r="H35" s="89" t="s">
        <v>218</v>
      </c>
      <c r="I35" s="89" t="s">
        <v>218</v>
      </c>
      <c r="J35" s="42">
        <v>104275</v>
      </c>
      <c r="K35" s="38" t="s">
        <v>245</v>
      </c>
      <c r="L35" s="93" t="s">
        <v>218</v>
      </c>
      <c r="M35" s="29">
        <v>45748</v>
      </c>
      <c r="N35" s="28">
        <v>47573</v>
      </c>
      <c r="O35" s="16"/>
      <c r="Q35" s="4"/>
      <c r="R35" s="4"/>
    </row>
    <row r="36" spans="1:18" x14ac:dyDescent="0.4">
      <c r="A36" s="6">
        <v>30</v>
      </c>
      <c r="B36" s="11" t="s">
        <v>41</v>
      </c>
      <c r="C36" s="11" t="s">
        <v>137</v>
      </c>
      <c r="D36" s="89" t="s">
        <v>6</v>
      </c>
      <c r="E36" s="90">
        <v>6000</v>
      </c>
      <c r="F36" s="90">
        <v>6000</v>
      </c>
      <c r="G36" s="13">
        <v>128</v>
      </c>
      <c r="H36" s="89" t="s">
        <v>218</v>
      </c>
      <c r="I36" s="89" t="s">
        <v>218</v>
      </c>
      <c r="J36" s="42">
        <v>175534</v>
      </c>
      <c r="K36" s="37" t="s">
        <v>246</v>
      </c>
      <c r="L36" s="93" t="s">
        <v>218</v>
      </c>
      <c r="M36" s="29">
        <v>45748</v>
      </c>
      <c r="N36" s="28">
        <v>47573</v>
      </c>
      <c r="O36" s="16"/>
      <c r="Q36" s="4"/>
    </row>
    <row r="37" spans="1:18" x14ac:dyDescent="0.4">
      <c r="A37" s="30">
        <v>31</v>
      </c>
      <c r="B37" s="11" t="s">
        <v>42</v>
      </c>
      <c r="C37" s="11" t="s">
        <v>138</v>
      </c>
      <c r="D37" s="89" t="s">
        <v>6</v>
      </c>
      <c r="E37" s="90">
        <v>6000</v>
      </c>
      <c r="F37" s="90">
        <v>6000</v>
      </c>
      <c r="G37" s="13">
        <v>148</v>
      </c>
      <c r="H37" s="89" t="s">
        <v>218</v>
      </c>
      <c r="I37" s="89" t="s">
        <v>218</v>
      </c>
      <c r="J37" s="42">
        <v>177580</v>
      </c>
      <c r="K37" s="37" t="s">
        <v>247</v>
      </c>
      <c r="L37" s="93" t="s">
        <v>218</v>
      </c>
      <c r="M37" s="29">
        <v>45748</v>
      </c>
      <c r="N37" s="28">
        <v>47573</v>
      </c>
      <c r="O37" s="16"/>
      <c r="Q37" s="4"/>
    </row>
    <row r="38" spans="1:18" x14ac:dyDescent="0.4">
      <c r="A38" s="6">
        <v>32</v>
      </c>
      <c r="B38" s="11" t="s">
        <v>43</v>
      </c>
      <c r="C38" s="11" t="s">
        <v>139</v>
      </c>
      <c r="D38" s="89" t="s">
        <v>6</v>
      </c>
      <c r="E38" s="90">
        <v>6000</v>
      </c>
      <c r="F38" s="90">
        <v>6000</v>
      </c>
      <c r="G38" s="13">
        <v>184</v>
      </c>
      <c r="H38" s="89" t="s">
        <v>218</v>
      </c>
      <c r="I38" s="89" t="s">
        <v>218</v>
      </c>
      <c r="J38" s="42">
        <v>187994</v>
      </c>
      <c r="K38" s="38" t="s">
        <v>248</v>
      </c>
      <c r="L38" s="93" t="s">
        <v>218</v>
      </c>
      <c r="M38" s="29">
        <v>45748</v>
      </c>
      <c r="N38" s="28">
        <v>47573</v>
      </c>
      <c r="O38" s="16"/>
      <c r="Q38" s="4"/>
    </row>
    <row r="39" spans="1:18" x14ac:dyDescent="0.4">
      <c r="A39" s="30">
        <v>33</v>
      </c>
      <c r="B39" s="11" t="s">
        <v>44</v>
      </c>
      <c r="C39" s="11" t="s">
        <v>140</v>
      </c>
      <c r="D39" s="89" t="s">
        <v>6</v>
      </c>
      <c r="E39" s="90">
        <v>6000</v>
      </c>
      <c r="F39" s="90">
        <v>6000</v>
      </c>
      <c r="G39" s="13">
        <v>237</v>
      </c>
      <c r="H39" s="89" t="s">
        <v>218</v>
      </c>
      <c r="I39" s="89" t="s">
        <v>218</v>
      </c>
      <c r="J39" s="42">
        <v>254601</v>
      </c>
      <c r="K39" s="38" t="s">
        <v>249</v>
      </c>
      <c r="L39" s="93" t="s">
        <v>218</v>
      </c>
      <c r="M39" s="29">
        <v>45748</v>
      </c>
      <c r="N39" s="28">
        <v>47573</v>
      </c>
      <c r="O39" s="16"/>
      <c r="Q39" s="4"/>
    </row>
    <row r="40" spans="1:18" x14ac:dyDescent="0.4">
      <c r="A40" s="6">
        <v>34</v>
      </c>
      <c r="B40" s="11" t="s">
        <v>45</v>
      </c>
      <c r="C40" s="11" t="s">
        <v>141</v>
      </c>
      <c r="D40" s="89" t="s">
        <v>6</v>
      </c>
      <c r="E40" s="90">
        <v>6000</v>
      </c>
      <c r="F40" s="90">
        <v>6000</v>
      </c>
      <c r="G40" s="13">
        <v>149</v>
      </c>
      <c r="H40" s="89" t="s">
        <v>218</v>
      </c>
      <c r="I40" s="89" t="s">
        <v>218</v>
      </c>
      <c r="J40" s="42">
        <v>132563</v>
      </c>
      <c r="K40" s="38" t="s">
        <v>250</v>
      </c>
      <c r="L40" s="93" t="s">
        <v>218</v>
      </c>
      <c r="M40" s="29">
        <v>45748</v>
      </c>
      <c r="N40" s="28">
        <v>47573</v>
      </c>
      <c r="O40" s="16"/>
      <c r="Q40" s="4"/>
    </row>
    <row r="41" spans="1:18" x14ac:dyDescent="0.4">
      <c r="A41" s="30">
        <v>35</v>
      </c>
      <c r="B41" s="11" t="s">
        <v>46</v>
      </c>
      <c r="C41" s="11" t="s">
        <v>142</v>
      </c>
      <c r="D41" s="89" t="s">
        <v>6</v>
      </c>
      <c r="E41" s="90">
        <v>6000</v>
      </c>
      <c r="F41" s="90">
        <v>6000</v>
      </c>
      <c r="G41" s="13">
        <v>206</v>
      </c>
      <c r="H41" s="89" t="s">
        <v>218</v>
      </c>
      <c r="I41" s="89" t="s">
        <v>218</v>
      </c>
      <c r="J41" s="42">
        <v>199818</v>
      </c>
      <c r="K41" s="38" t="s">
        <v>251</v>
      </c>
      <c r="L41" s="93" t="s">
        <v>218</v>
      </c>
      <c r="M41" s="29">
        <v>45748</v>
      </c>
      <c r="N41" s="28">
        <v>47573</v>
      </c>
      <c r="O41" s="16"/>
      <c r="Q41" s="4"/>
    </row>
    <row r="42" spans="1:18" x14ac:dyDescent="0.4">
      <c r="A42" s="6">
        <v>36</v>
      </c>
      <c r="B42" s="11" t="s">
        <v>47</v>
      </c>
      <c r="C42" s="11" t="s">
        <v>143</v>
      </c>
      <c r="D42" s="89" t="s">
        <v>6</v>
      </c>
      <c r="E42" s="90">
        <v>6000</v>
      </c>
      <c r="F42" s="90">
        <v>6000</v>
      </c>
      <c r="G42" s="13">
        <v>209</v>
      </c>
      <c r="H42" s="89" t="s">
        <v>218</v>
      </c>
      <c r="I42" s="89" t="s">
        <v>218</v>
      </c>
      <c r="J42" s="42">
        <v>235204</v>
      </c>
      <c r="K42" s="38" t="s">
        <v>252</v>
      </c>
      <c r="L42" s="93" t="s">
        <v>218</v>
      </c>
      <c r="M42" s="29">
        <v>45748</v>
      </c>
      <c r="N42" s="28">
        <v>47573</v>
      </c>
      <c r="O42" s="16"/>
      <c r="Q42" s="4"/>
    </row>
    <row r="43" spans="1:18" x14ac:dyDescent="0.4">
      <c r="A43" s="30">
        <v>37</v>
      </c>
      <c r="B43" s="11" t="s">
        <v>48</v>
      </c>
      <c r="C43" s="11" t="s">
        <v>144</v>
      </c>
      <c r="D43" s="89" t="s">
        <v>6</v>
      </c>
      <c r="E43" s="90">
        <v>6000</v>
      </c>
      <c r="F43" s="90">
        <v>6000</v>
      </c>
      <c r="G43" s="13">
        <v>137</v>
      </c>
      <c r="H43" s="89" t="s">
        <v>218</v>
      </c>
      <c r="I43" s="89" t="s">
        <v>218</v>
      </c>
      <c r="J43" s="42">
        <v>145883</v>
      </c>
      <c r="K43" s="38" t="s">
        <v>253</v>
      </c>
      <c r="L43" s="93" t="s">
        <v>218</v>
      </c>
      <c r="M43" s="29">
        <v>45748</v>
      </c>
      <c r="N43" s="28">
        <v>47573</v>
      </c>
      <c r="O43" s="16"/>
      <c r="Q43" s="4"/>
    </row>
    <row r="44" spans="1:18" x14ac:dyDescent="0.4">
      <c r="A44" s="6">
        <v>38</v>
      </c>
      <c r="B44" s="11" t="s">
        <v>49</v>
      </c>
      <c r="C44" s="11" t="s">
        <v>145</v>
      </c>
      <c r="D44" s="89" t="s">
        <v>6</v>
      </c>
      <c r="E44" s="90">
        <v>6000</v>
      </c>
      <c r="F44" s="90">
        <v>6000</v>
      </c>
      <c r="G44" s="13">
        <v>206</v>
      </c>
      <c r="H44" s="89" t="s">
        <v>218</v>
      </c>
      <c r="I44" s="89" t="s">
        <v>218</v>
      </c>
      <c r="J44" s="42">
        <v>213323</v>
      </c>
      <c r="K44" s="38" t="s">
        <v>254</v>
      </c>
      <c r="L44" s="93" t="s">
        <v>218</v>
      </c>
      <c r="M44" s="29">
        <v>45748</v>
      </c>
      <c r="N44" s="28">
        <v>47573</v>
      </c>
      <c r="O44" s="16"/>
      <c r="Q44" s="4"/>
    </row>
    <row r="45" spans="1:18" x14ac:dyDescent="0.4">
      <c r="A45" s="30">
        <v>39</v>
      </c>
      <c r="B45" s="11" t="s">
        <v>50</v>
      </c>
      <c r="C45" s="11" t="s">
        <v>146</v>
      </c>
      <c r="D45" s="89" t="s">
        <v>6</v>
      </c>
      <c r="E45" s="90">
        <v>6000</v>
      </c>
      <c r="F45" s="90">
        <v>6000</v>
      </c>
      <c r="G45" s="13">
        <v>186</v>
      </c>
      <c r="H45" s="89" t="s">
        <v>218</v>
      </c>
      <c r="I45" s="89" t="s">
        <v>218</v>
      </c>
      <c r="J45" s="42">
        <v>178335</v>
      </c>
      <c r="K45" s="38" t="s">
        <v>255</v>
      </c>
      <c r="L45" s="93" t="s">
        <v>218</v>
      </c>
      <c r="M45" s="29">
        <v>45748</v>
      </c>
      <c r="N45" s="28">
        <v>47573</v>
      </c>
      <c r="O45" s="16"/>
      <c r="Q45" s="4"/>
    </row>
    <row r="46" spans="1:18" x14ac:dyDescent="0.4">
      <c r="A46" s="6">
        <v>40</v>
      </c>
      <c r="B46" s="11" t="s">
        <v>51</v>
      </c>
      <c r="C46" s="11" t="s">
        <v>147</v>
      </c>
      <c r="D46" s="89" t="s">
        <v>6</v>
      </c>
      <c r="E46" s="90">
        <v>6000</v>
      </c>
      <c r="F46" s="90">
        <v>6000</v>
      </c>
      <c r="G46" s="13">
        <v>170</v>
      </c>
      <c r="H46" s="89" t="s">
        <v>218</v>
      </c>
      <c r="I46" s="89" t="s">
        <v>218</v>
      </c>
      <c r="J46" s="42">
        <v>142092</v>
      </c>
      <c r="K46" s="38" t="s">
        <v>256</v>
      </c>
      <c r="L46" s="93" t="s">
        <v>218</v>
      </c>
      <c r="M46" s="29">
        <v>45748</v>
      </c>
      <c r="N46" s="28">
        <v>47573</v>
      </c>
      <c r="O46" s="16"/>
      <c r="Q46" s="4"/>
    </row>
    <row r="47" spans="1:18" x14ac:dyDescent="0.4">
      <c r="A47" s="30">
        <v>41</v>
      </c>
      <c r="B47" s="11" t="s">
        <v>52</v>
      </c>
      <c r="C47" s="11" t="s">
        <v>148</v>
      </c>
      <c r="D47" s="89" t="s">
        <v>6</v>
      </c>
      <c r="E47" s="90">
        <v>6000</v>
      </c>
      <c r="F47" s="90">
        <v>6000</v>
      </c>
      <c r="G47" s="13">
        <v>121</v>
      </c>
      <c r="H47" s="89" t="s">
        <v>218</v>
      </c>
      <c r="I47" s="89" t="s">
        <v>218</v>
      </c>
      <c r="J47" s="42">
        <v>118257</v>
      </c>
      <c r="K47" s="38" t="s">
        <v>257</v>
      </c>
      <c r="L47" s="93" t="s">
        <v>218</v>
      </c>
      <c r="M47" s="29">
        <v>45748</v>
      </c>
      <c r="N47" s="28">
        <v>47573</v>
      </c>
      <c r="O47" s="16"/>
      <c r="Q47" s="4"/>
    </row>
    <row r="48" spans="1:18" x14ac:dyDescent="0.4">
      <c r="A48" s="6">
        <v>42</v>
      </c>
      <c r="B48" s="11" t="s">
        <v>53</v>
      </c>
      <c r="C48" s="11" t="s">
        <v>149</v>
      </c>
      <c r="D48" s="89" t="s">
        <v>6</v>
      </c>
      <c r="E48" s="90">
        <v>6000</v>
      </c>
      <c r="F48" s="90">
        <v>6000</v>
      </c>
      <c r="G48" s="13">
        <v>187</v>
      </c>
      <c r="H48" s="89" t="s">
        <v>218</v>
      </c>
      <c r="I48" s="89" t="s">
        <v>218</v>
      </c>
      <c r="J48" s="42">
        <v>206094</v>
      </c>
      <c r="K48" s="38" t="s">
        <v>258</v>
      </c>
      <c r="L48" s="93" t="s">
        <v>218</v>
      </c>
      <c r="M48" s="29">
        <v>45748</v>
      </c>
      <c r="N48" s="28">
        <v>47573</v>
      </c>
      <c r="O48" s="16"/>
      <c r="Q48" s="4"/>
    </row>
    <row r="49" spans="1:18" x14ac:dyDescent="0.4">
      <c r="A49" s="30">
        <v>43</v>
      </c>
      <c r="B49" s="11" t="s">
        <v>54</v>
      </c>
      <c r="C49" s="11" t="s">
        <v>150</v>
      </c>
      <c r="D49" s="89" t="s">
        <v>6</v>
      </c>
      <c r="E49" s="90">
        <v>6000</v>
      </c>
      <c r="F49" s="90">
        <v>6000</v>
      </c>
      <c r="G49" s="13">
        <v>150</v>
      </c>
      <c r="H49" s="89" t="s">
        <v>218</v>
      </c>
      <c r="I49" s="89" t="s">
        <v>218</v>
      </c>
      <c r="J49" s="42">
        <v>187177</v>
      </c>
      <c r="K49" s="38" t="s">
        <v>259</v>
      </c>
      <c r="L49" s="93" t="s">
        <v>218</v>
      </c>
      <c r="M49" s="29">
        <v>45748</v>
      </c>
      <c r="N49" s="28">
        <v>47573</v>
      </c>
      <c r="O49" s="16"/>
      <c r="Q49" s="4"/>
    </row>
    <row r="50" spans="1:18" x14ac:dyDescent="0.4">
      <c r="A50" s="6">
        <v>44</v>
      </c>
      <c r="B50" s="11" t="s">
        <v>55</v>
      </c>
      <c r="C50" s="11" t="s">
        <v>151</v>
      </c>
      <c r="D50" s="89" t="s">
        <v>6</v>
      </c>
      <c r="E50" s="90">
        <v>6000</v>
      </c>
      <c r="F50" s="90">
        <v>6000</v>
      </c>
      <c r="G50" s="13">
        <v>161</v>
      </c>
      <c r="H50" s="89" t="s">
        <v>218</v>
      </c>
      <c r="I50" s="89" t="s">
        <v>218</v>
      </c>
      <c r="J50" s="42">
        <v>160514</v>
      </c>
      <c r="K50" s="38" t="s">
        <v>260</v>
      </c>
      <c r="L50" s="93" t="s">
        <v>218</v>
      </c>
      <c r="M50" s="29">
        <v>45748</v>
      </c>
      <c r="N50" s="28">
        <v>47573</v>
      </c>
      <c r="O50" s="17" t="s">
        <v>209</v>
      </c>
      <c r="Q50" s="4"/>
    </row>
    <row r="51" spans="1:18" x14ac:dyDescent="0.4">
      <c r="A51" s="30">
        <v>45</v>
      </c>
      <c r="B51" s="11" t="s">
        <v>400</v>
      </c>
      <c r="C51" s="11" t="s">
        <v>152</v>
      </c>
      <c r="D51" s="89" t="s">
        <v>6</v>
      </c>
      <c r="E51" s="90">
        <v>6000</v>
      </c>
      <c r="F51" s="90">
        <v>6000</v>
      </c>
      <c r="G51" s="13">
        <v>161</v>
      </c>
      <c r="H51" s="89" t="s">
        <v>218</v>
      </c>
      <c r="I51" s="89" t="s">
        <v>218</v>
      </c>
      <c r="J51" s="42">
        <v>160514</v>
      </c>
      <c r="K51" s="38" t="s">
        <v>304</v>
      </c>
      <c r="L51" s="93" t="s">
        <v>218</v>
      </c>
      <c r="M51" s="29">
        <v>46113</v>
      </c>
      <c r="N51" s="28">
        <v>47573</v>
      </c>
      <c r="O51" s="17" t="s">
        <v>210</v>
      </c>
      <c r="Q51" s="4"/>
      <c r="R51" s="4"/>
    </row>
    <row r="52" spans="1:18" x14ac:dyDescent="0.4">
      <c r="A52" s="6">
        <v>46</v>
      </c>
      <c r="B52" s="11" t="s">
        <v>56</v>
      </c>
      <c r="C52" s="11" t="s">
        <v>153</v>
      </c>
      <c r="D52" s="89" t="s">
        <v>6</v>
      </c>
      <c r="E52" s="90">
        <v>6000</v>
      </c>
      <c r="F52" s="90">
        <v>6000</v>
      </c>
      <c r="G52" s="13">
        <v>205</v>
      </c>
      <c r="H52" s="89" t="s">
        <v>218</v>
      </c>
      <c r="I52" s="89" t="s">
        <v>218</v>
      </c>
      <c r="J52" s="42">
        <v>214807</v>
      </c>
      <c r="K52" s="38" t="s">
        <v>261</v>
      </c>
      <c r="L52" s="93" t="s">
        <v>218</v>
      </c>
      <c r="M52" s="29">
        <v>45748</v>
      </c>
      <c r="N52" s="28">
        <v>47573</v>
      </c>
      <c r="O52" s="16"/>
      <c r="Q52" s="4"/>
    </row>
    <row r="53" spans="1:18" x14ac:dyDescent="0.4">
      <c r="A53" s="30">
        <v>47</v>
      </c>
      <c r="B53" s="11" t="s">
        <v>57</v>
      </c>
      <c r="C53" s="11" t="s">
        <v>154</v>
      </c>
      <c r="D53" s="89" t="s">
        <v>6</v>
      </c>
      <c r="E53" s="90">
        <v>6000</v>
      </c>
      <c r="F53" s="90">
        <v>6000</v>
      </c>
      <c r="G53" s="13">
        <v>178</v>
      </c>
      <c r="H53" s="89" t="s">
        <v>218</v>
      </c>
      <c r="I53" s="89" t="s">
        <v>218</v>
      </c>
      <c r="J53" s="42">
        <v>180393</v>
      </c>
      <c r="K53" s="38" t="s">
        <v>262</v>
      </c>
      <c r="L53" s="93" t="s">
        <v>218</v>
      </c>
      <c r="M53" s="29">
        <v>45748</v>
      </c>
      <c r="N53" s="28">
        <v>47573</v>
      </c>
      <c r="O53" s="16"/>
      <c r="Q53" s="4"/>
    </row>
    <row r="54" spans="1:18" x14ac:dyDescent="0.4">
      <c r="A54" s="6">
        <v>48</v>
      </c>
      <c r="B54" s="11" t="s">
        <v>58</v>
      </c>
      <c r="C54" s="11" t="s">
        <v>155</v>
      </c>
      <c r="D54" s="89" t="s">
        <v>6</v>
      </c>
      <c r="E54" s="90">
        <v>6000</v>
      </c>
      <c r="F54" s="90">
        <v>6000</v>
      </c>
      <c r="G54" s="13">
        <v>255</v>
      </c>
      <c r="H54" s="89" t="s">
        <v>218</v>
      </c>
      <c r="I54" s="89" t="s">
        <v>218</v>
      </c>
      <c r="J54" s="42">
        <v>248858</v>
      </c>
      <c r="K54" s="38" t="s">
        <v>263</v>
      </c>
      <c r="L54" s="93" t="s">
        <v>218</v>
      </c>
      <c r="M54" s="29">
        <v>45748</v>
      </c>
      <c r="N54" s="28">
        <v>47573</v>
      </c>
      <c r="O54" s="16"/>
      <c r="Q54" s="4"/>
    </row>
    <row r="55" spans="1:18" x14ac:dyDescent="0.4">
      <c r="A55" s="30">
        <v>49</v>
      </c>
      <c r="B55" s="11" t="s">
        <v>59</v>
      </c>
      <c r="C55" s="11" t="s">
        <v>156</v>
      </c>
      <c r="D55" s="89" t="s">
        <v>6</v>
      </c>
      <c r="E55" s="90">
        <v>6000</v>
      </c>
      <c r="F55" s="90">
        <v>6000</v>
      </c>
      <c r="G55" s="13">
        <v>235</v>
      </c>
      <c r="H55" s="89" t="s">
        <v>218</v>
      </c>
      <c r="I55" s="89" t="s">
        <v>218</v>
      </c>
      <c r="J55" s="42">
        <v>304949</v>
      </c>
      <c r="K55" s="38" t="s">
        <v>264</v>
      </c>
      <c r="L55" s="93" t="s">
        <v>218</v>
      </c>
      <c r="M55" s="29">
        <v>45748</v>
      </c>
      <c r="N55" s="28">
        <v>47573</v>
      </c>
      <c r="O55" s="16"/>
      <c r="Q55" s="4"/>
    </row>
    <row r="56" spans="1:18" x14ac:dyDescent="0.4">
      <c r="A56" s="6">
        <v>50</v>
      </c>
      <c r="B56" s="11" t="s">
        <v>60</v>
      </c>
      <c r="C56" s="11" t="s">
        <v>157</v>
      </c>
      <c r="D56" s="89" t="s">
        <v>6</v>
      </c>
      <c r="E56" s="90">
        <v>6000</v>
      </c>
      <c r="F56" s="90">
        <v>6000</v>
      </c>
      <c r="G56" s="13">
        <v>227</v>
      </c>
      <c r="H56" s="89" t="s">
        <v>218</v>
      </c>
      <c r="I56" s="89" t="s">
        <v>218</v>
      </c>
      <c r="J56" s="42">
        <v>231209</v>
      </c>
      <c r="K56" s="38" t="s">
        <v>265</v>
      </c>
      <c r="L56" s="93" t="s">
        <v>218</v>
      </c>
      <c r="M56" s="29">
        <v>45748</v>
      </c>
      <c r="N56" s="28">
        <v>47573</v>
      </c>
      <c r="O56" s="16"/>
      <c r="Q56" s="4"/>
    </row>
    <row r="57" spans="1:18" x14ac:dyDescent="0.4">
      <c r="A57" s="30">
        <v>51</v>
      </c>
      <c r="B57" s="11" t="s">
        <v>61</v>
      </c>
      <c r="C57" s="11" t="s">
        <v>158</v>
      </c>
      <c r="D57" s="89" t="s">
        <v>6</v>
      </c>
      <c r="E57" s="90">
        <v>6000</v>
      </c>
      <c r="F57" s="90">
        <v>6000</v>
      </c>
      <c r="G57" s="13">
        <v>215</v>
      </c>
      <c r="H57" s="89" t="s">
        <v>218</v>
      </c>
      <c r="I57" s="89" t="s">
        <v>218</v>
      </c>
      <c r="J57" s="42">
        <v>252605</v>
      </c>
      <c r="K57" s="38" t="s">
        <v>266</v>
      </c>
      <c r="L57" s="93" t="s">
        <v>218</v>
      </c>
      <c r="M57" s="29">
        <v>45748</v>
      </c>
      <c r="N57" s="28">
        <v>47573</v>
      </c>
      <c r="O57" s="16"/>
      <c r="Q57" s="4"/>
    </row>
    <row r="58" spans="1:18" x14ac:dyDescent="0.4">
      <c r="A58" s="6">
        <v>52</v>
      </c>
      <c r="B58" s="11" t="s">
        <v>62</v>
      </c>
      <c r="C58" s="11" t="s">
        <v>159</v>
      </c>
      <c r="D58" s="89" t="s">
        <v>6</v>
      </c>
      <c r="E58" s="90">
        <v>6000</v>
      </c>
      <c r="F58" s="90">
        <v>6000</v>
      </c>
      <c r="G58" s="13">
        <v>187</v>
      </c>
      <c r="H58" s="89" t="s">
        <v>218</v>
      </c>
      <c r="I58" s="89" t="s">
        <v>218</v>
      </c>
      <c r="J58" s="42">
        <v>173248</v>
      </c>
      <c r="K58" s="38" t="s">
        <v>267</v>
      </c>
      <c r="L58" s="93" t="s">
        <v>218</v>
      </c>
      <c r="M58" s="29">
        <v>45748</v>
      </c>
      <c r="N58" s="28">
        <v>47573</v>
      </c>
      <c r="O58" s="16"/>
      <c r="Q58" s="4"/>
      <c r="R58" s="4"/>
    </row>
    <row r="59" spans="1:18" x14ac:dyDescent="0.4">
      <c r="A59" s="30">
        <v>53</v>
      </c>
      <c r="B59" s="11" t="s">
        <v>63</v>
      </c>
      <c r="C59" s="11" t="s">
        <v>160</v>
      </c>
      <c r="D59" s="89" t="s">
        <v>6</v>
      </c>
      <c r="E59" s="90">
        <v>6000</v>
      </c>
      <c r="F59" s="90">
        <v>6000</v>
      </c>
      <c r="G59" s="13">
        <v>159</v>
      </c>
      <c r="H59" s="89" t="s">
        <v>218</v>
      </c>
      <c r="I59" s="89" t="s">
        <v>218</v>
      </c>
      <c r="J59" s="42">
        <v>171703</v>
      </c>
      <c r="K59" s="38" t="s">
        <v>268</v>
      </c>
      <c r="L59" s="93" t="s">
        <v>218</v>
      </c>
      <c r="M59" s="29">
        <v>45748</v>
      </c>
      <c r="N59" s="28">
        <v>47573</v>
      </c>
      <c r="O59" s="16"/>
      <c r="Q59" s="4"/>
    </row>
    <row r="60" spans="1:18" x14ac:dyDescent="0.4">
      <c r="A60" s="6">
        <v>54</v>
      </c>
      <c r="B60" s="11" t="s">
        <v>64</v>
      </c>
      <c r="C60" s="11" t="s">
        <v>161</v>
      </c>
      <c r="D60" s="89" t="s">
        <v>6</v>
      </c>
      <c r="E60" s="90">
        <v>6000</v>
      </c>
      <c r="F60" s="90">
        <v>6000</v>
      </c>
      <c r="G60" s="13">
        <v>194</v>
      </c>
      <c r="H60" s="89" t="s">
        <v>218</v>
      </c>
      <c r="I60" s="89" t="s">
        <v>218</v>
      </c>
      <c r="J60" s="42">
        <v>178148</v>
      </c>
      <c r="K60" s="38" t="s">
        <v>269</v>
      </c>
      <c r="L60" s="93" t="s">
        <v>218</v>
      </c>
      <c r="M60" s="29">
        <v>45748</v>
      </c>
      <c r="N60" s="28">
        <v>47573</v>
      </c>
      <c r="O60" s="16"/>
      <c r="Q60" s="4"/>
    </row>
    <row r="61" spans="1:18" x14ac:dyDescent="0.4">
      <c r="A61" s="30">
        <v>55</v>
      </c>
      <c r="B61" s="11" t="s">
        <v>65</v>
      </c>
      <c r="C61" s="11" t="s">
        <v>162</v>
      </c>
      <c r="D61" s="89" t="s">
        <v>6</v>
      </c>
      <c r="E61" s="90">
        <v>6000</v>
      </c>
      <c r="F61" s="90">
        <v>6000</v>
      </c>
      <c r="G61" s="13">
        <v>187</v>
      </c>
      <c r="H61" s="89" t="s">
        <v>218</v>
      </c>
      <c r="I61" s="89" t="s">
        <v>218</v>
      </c>
      <c r="J61" s="42">
        <v>184000</v>
      </c>
      <c r="K61" s="38" t="s">
        <v>270</v>
      </c>
      <c r="L61" s="93" t="s">
        <v>218</v>
      </c>
      <c r="M61" s="29">
        <v>45748</v>
      </c>
      <c r="N61" s="28">
        <v>47573</v>
      </c>
      <c r="O61" s="16"/>
      <c r="Q61" s="4"/>
    </row>
    <row r="62" spans="1:18" x14ac:dyDescent="0.4">
      <c r="A62" s="6">
        <v>56</v>
      </c>
      <c r="B62" s="11" t="s">
        <v>66</v>
      </c>
      <c r="C62" s="11" t="s">
        <v>163</v>
      </c>
      <c r="D62" s="89" t="s">
        <v>6</v>
      </c>
      <c r="E62" s="90">
        <v>6000</v>
      </c>
      <c r="F62" s="90">
        <v>6000</v>
      </c>
      <c r="G62" s="13">
        <v>225</v>
      </c>
      <c r="H62" s="89" t="s">
        <v>218</v>
      </c>
      <c r="I62" s="89" t="s">
        <v>218</v>
      </c>
      <c r="J62" s="42">
        <v>244745</v>
      </c>
      <c r="K62" s="38" t="s">
        <v>271</v>
      </c>
      <c r="L62" s="93" t="s">
        <v>218</v>
      </c>
      <c r="M62" s="29">
        <v>45748</v>
      </c>
      <c r="N62" s="28">
        <v>47573</v>
      </c>
      <c r="O62" s="16"/>
      <c r="Q62" s="4"/>
    </row>
    <row r="63" spans="1:18" x14ac:dyDescent="0.4">
      <c r="A63" s="30">
        <v>57</v>
      </c>
      <c r="B63" s="11" t="s">
        <v>67</v>
      </c>
      <c r="C63" s="11" t="s">
        <v>164</v>
      </c>
      <c r="D63" s="89" t="s">
        <v>6</v>
      </c>
      <c r="E63" s="90">
        <v>6000</v>
      </c>
      <c r="F63" s="90">
        <v>6000</v>
      </c>
      <c r="G63" s="13">
        <v>205</v>
      </c>
      <c r="H63" s="89" t="s">
        <v>218</v>
      </c>
      <c r="I63" s="89" t="s">
        <v>218</v>
      </c>
      <c r="J63" s="42">
        <v>187679</v>
      </c>
      <c r="K63" s="38" t="s">
        <v>272</v>
      </c>
      <c r="L63" s="93" t="s">
        <v>218</v>
      </c>
      <c r="M63" s="29">
        <v>45748</v>
      </c>
      <c r="N63" s="28">
        <v>47573</v>
      </c>
      <c r="O63" s="16"/>
      <c r="Q63" s="4"/>
    </row>
    <row r="64" spans="1:18" x14ac:dyDescent="0.4">
      <c r="A64" s="6">
        <v>58</v>
      </c>
      <c r="B64" s="11" t="s">
        <v>68</v>
      </c>
      <c r="C64" s="11" t="s">
        <v>165</v>
      </c>
      <c r="D64" s="89" t="s">
        <v>6</v>
      </c>
      <c r="E64" s="90">
        <v>6000</v>
      </c>
      <c r="F64" s="90">
        <v>6000</v>
      </c>
      <c r="G64" s="13">
        <v>248</v>
      </c>
      <c r="H64" s="89" t="s">
        <v>218</v>
      </c>
      <c r="I64" s="89" t="s">
        <v>218</v>
      </c>
      <c r="J64" s="42">
        <v>225637</v>
      </c>
      <c r="K64" s="38" t="s">
        <v>273</v>
      </c>
      <c r="L64" s="93" t="s">
        <v>218</v>
      </c>
      <c r="M64" s="29">
        <v>45748</v>
      </c>
      <c r="N64" s="28">
        <v>47573</v>
      </c>
      <c r="O64" s="16"/>
      <c r="Q64" s="4"/>
    </row>
    <row r="65" spans="1:18" x14ac:dyDescent="0.4">
      <c r="A65" s="30">
        <v>59</v>
      </c>
      <c r="B65" s="11" t="s">
        <v>69</v>
      </c>
      <c r="C65" s="11" t="s">
        <v>166</v>
      </c>
      <c r="D65" s="89" t="s">
        <v>6</v>
      </c>
      <c r="E65" s="90">
        <v>6000</v>
      </c>
      <c r="F65" s="90">
        <v>6000</v>
      </c>
      <c r="G65" s="13">
        <v>193</v>
      </c>
      <c r="H65" s="89" t="s">
        <v>218</v>
      </c>
      <c r="I65" s="89" t="s">
        <v>218</v>
      </c>
      <c r="J65" s="42">
        <v>181798</v>
      </c>
      <c r="K65" s="38" t="s">
        <v>301</v>
      </c>
      <c r="L65" s="93" t="s">
        <v>218</v>
      </c>
      <c r="M65" s="29">
        <v>45748</v>
      </c>
      <c r="N65" s="28">
        <v>47573</v>
      </c>
      <c r="O65" s="16"/>
      <c r="Q65" s="4"/>
    </row>
    <row r="66" spans="1:18" x14ac:dyDescent="0.4">
      <c r="A66" s="6">
        <v>60</v>
      </c>
      <c r="B66" s="11" t="s">
        <v>70</v>
      </c>
      <c r="C66" s="11" t="s">
        <v>167</v>
      </c>
      <c r="D66" s="89" t="s">
        <v>6</v>
      </c>
      <c r="E66" s="90">
        <v>6000</v>
      </c>
      <c r="F66" s="90">
        <v>6000</v>
      </c>
      <c r="G66" s="13">
        <v>175</v>
      </c>
      <c r="H66" s="89" t="s">
        <v>218</v>
      </c>
      <c r="I66" s="89" t="s">
        <v>218</v>
      </c>
      <c r="J66" s="42">
        <v>151269</v>
      </c>
      <c r="K66" s="38" t="s">
        <v>274</v>
      </c>
      <c r="L66" s="93" t="s">
        <v>218</v>
      </c>
      <c r="M66" s="29">
        <v>45748</v>
      </c>
      <c r="N66" s="28">
        <v>47573</v>
      </c>
      <c r="O66" s="16"/>
      <c r="Q66" s="4"/>
    </row>
    <row r="67" spans="1:18" s="2" customFormat="1" x14ac:dyDescent="0.4">
      <c r="A67" s="30">
        <v>61</v>
      </c>
      <c r="B67" s="11" t="s">
        <v>71</v>
      </c>
      <c r="C67" s="11" t="s">
        <v>168</v>
      </c>
      <c r="D67" s="89" t="s">
        <v>6</v>
      </c>
      <c r="E67" s="90">
        <v>6000</v>
      </c>
      <c r="F67" s="90">
        <v>6000</v>
      </c>
      <c r="G67" s="13">
        <v>219</v>
      </c>
      <c r="H67" s="89" t="s">
        <v>218</v>
      </c>
      <c r="I67" s="89" t="s">
        <v>218</v>
      </c>
      <c r="J67" s="42">
        <v>206869</v>
      </c>
      <c r="K67" s="37" t="s">
        <v>275</v>
      </c>
      <c r="L67" s="93" t="s">
        <v>218</v>
      </c>
      <c r="M67" s="29">
        <v>45748</v>
      </c>
      <c r="N67" s="28">
        <v>47573</v>
      </c>
      <c r="O67" s="16"/>
      <c r="Q67" s="4"/>
    </row>
    <row r="68" spans="1:18" s="2" customFormat="1" x14ac:dyDescent="0.4">
      <c r="A68" s="6">
        <v>62</v>
      </c>
      <c r="B68" s="11" t="s">
        <v>72</v>
      </c>
      <c r="C68" s="11" t="s">
        <v>169</v>
      </c>
      <c r="D68" s="89" t="s">
        <v>6</v>
      </c>
      <c r="E68" s="90">
        <v>6000</v>
      </c>
      <c r="F68" s="90">
        <v>6000</v>
      </c>
      <c r="G68" s="13">
        <v>222</v>
      </c>
      <c r="H68" s="89" t="s">
        <v>218</v>
      </c>
      <c r="I68" s="89" t="s">
        <v>218</v>
      </c>
      <c r="J68" s="42">
        <v>246104</v>
      </c>
      <c r="K68" s="37" t="s">
        <v>276</v>
      </c>
      <c r="L68" s="93" t="s">
        <v>218</v>
      </c>
      <c r="M68" s="29">
        <v>45748</v>
      </c>
      <c r="N68" s="28">
        <v>47573</v>
      </c>
      <c r="O68" s="16"/>
      <c r="Q68" s="4"/>
    </row>
    <row r="69" spans="1:18" s="2" customFormat="1" x14ac:dyDescent="0.4">
      <c r="A69" s="30">
        <v>63</v>
      </c>
      <c r="B69" s="11" t="s">
        <v>73</v>
      </c>
      <c r="C69" s="11" t="s">
        <v>170</v>
      </c>
      <c r="D69" s="89" t="s">
        <v>6</v>
      </c>
      <c r="E69" s="90">
        <v>6000</v>
      </c>
      <c r="F69" s="90">
        <v>6000</v>
      </c>
      <c r="G69" s="13">
        <v>144</v>
      </c>
      <c r="H69" s="89" t="s">
        <v>218</v>
      </c>
      <c r="I69" s="89" t="s">
        <v>218</v>
      </c>
      <c r="J69" s="42">
        <v>186548</v>
      </c>
      <c r="K69" s="38" t="s">
        <v>277</v>
      </c>
      <c r="L69" s="93" t="s">
        <v>218</v>
      </c>
      <c r="M69" s="29">
        <v>45748</v>
      </c>
      <c r="N69" s="28">
        <v>47573</v>
      </c>
      <c r="O69" s="16"/>
      <c r="Q69" s="4"/>
    </row>
    <row r="70" spans="1:18" s="2" customFormat="1" x14ac:dyDescent="0.4">
      <c r="A70" s="6">
        <v>64</v>
      </c>
      <c r="B70" s="11" t="s">
        <v>74</v>
      </c>
      <c r="C70" s="11" t="s">
        <v>171</v>
      </c>
      <c r="D70" s="89" t="s">
        <v>6</v>
      </c>
      <c r="E70" s="90">
        <v>6000</v>
      </c>
      <c r="F70" s="90">
        <v>6000</v>
      </c>
      <c r="G70" s="13">
        <v>188</v>
      </c>
      <c r="H70" s="89" t="s">
        <v>218</v>
      </c>
      <c r="I70" s="89" t="s">
        <v>218</v>
      </c>
      <c r="J70" s="42">
        <v>213313</v>
      </c>
      <c r="K70" s="38" t="s">
        <v>278</v>
      </c>
      <c r="L70" s="93" t="s">
        <v>218</v>
      </c>
      <c r="M70" s="29">
        <v>45748</v>
      </c>
      <c r="N70" s="28">
        <v>47573</v>
      </c>
      <c r="O70" s="16"/>
      <c r="Q70" s="4"/>
    </row>
    <row r="71" spans="1:18" s="2" customFormat="1" x14ac:dyDescent="0.4">
      <c r="A71" s="30">
        <v>65</v>
      </c>
      <c r="B71" s="11" t="s">
        <v>75</v>
      </c>
      <c r="C71" s="11" t="s">
        <v>172</v>
      </c>
      <c r="D71" s="89" t="s">
        <v>6</v>
      </c>
      <c r="E71" s="90">
        <v>6000</v>
      </c>
      <c r="F71" s="90">
        <v>6000</v>
      </c>
      <c r="G71" s="13">
        <v>588</v>
      </c>
      <c r="H71" s="89" t="s">
        <v>218</v>
      </c>
      <c r="I71" s="89" t="s">
        <v>218</v>
      </c>
      <c r="J71" s="41">
        <v>1672821</v>
      </c>
      <c r="K71" s="39" t="s">
        <v>279</v>
      </c>
      <c r="L71" s="93" t="s">
        <v>218</v>
      </c>
      <c r="M71" s="27">
        <v>45748</v>
      </c>
      <c r="N71" s="28">
        <v>47573</v>
      </c>
      <c r="O71" s="16" t="s">
        <v>441</v>
      </c>
      <c r="Q71" s="4"/>
    </row>
    <row r="72" spans="1:18" s="2" customFormat="1" x14ac:dyDescent="0.4">
      <c r="A72" s="6">
        <v>66</v>
      </c>
      <c r="B72" s="11" t="s">
        <v>397</v>
      </c>
      <c r="C72" s="11" t="s">
        <v>402</v>
      </c>
      <c r="D72" s="89" t="s">
        <v>6</v>
      </c>
      <c r="E72" s="90">
        <v>6000</v>
      </c>
      <c r="F72" s="90">
        <v>6000</v>
      </c>
      <c r="G72" s="13">
        <v>105</v>
      </c>
      <c r="H72" s="89" t="s">
        <v>218</v>
      </c>
      <c r="I72" s="89" t="s">
        <v>218</v>
      </c>
      <c r="J72" s="41">
        <v>239988</v>
      </c>
      <c r="K72" s="40" t="s">
        <v>280</v>
      </c>
      <c r="L72" s="93" t="s">
        <v>218</v>
      </c>
      <c r="M72" s="27">
        <v>45748</v>
      </c>
      <c r="N72" s="28">
        <v>47573</v>
      </c>
      <c r="O72" s="16" t="s">
        <v>442</v>
      </c>
      <c r="Q72" s="4"/>
    </row>
    <row r="73" spans="1:18" s="2" customFormat="1" x14ac:dyDescent="0.4">
      <c r="A73" s="30">
        <v>67</v>
      </c>
      <c r="B73" s="11" t="s">
        <v>403</v>
      </c>
      <c r="C73" s="11" t="s">
        <v>173</v>
      </c>
      <c r="D73" s="89" t="s">
        <v>6</v>
      </c>
      <c r="E73" s="90">
        <v>6000</v>
      </c>
      <c r="F73" s="90">
        <v>6000</v>
      </c>
      <c r="G73" s="13">
        <v>499</v>
      </c>
      <c r="H73" s="89" t="s">
        <v>218</v>
      </c>
      <c r="I73" s="89" t="s">
        <v>218</v>
      </c>
      <c r="J73" s="42">
        <v>1241253</v>
      </c>
      <c r="K73" s="40" t="s">
        <v>302</v>
      </c>
      <c r="L73" s="93" t="s">
        <v>218</v>
      </c>
      <c r="M73" s="27">
        <v>45748</v>
      </c>
      <c r="N73" s="28">
        <v>47573</v>
      </c>
      <c r="O73" s="19"/>
      <c r="Q73" s="4"/>
    </row>
    <row r="74" spans="1:18" s="2" customFormat="1" x14ac:dyDescent="0.4">
      <c r="A74" s="6">
        <v>68</v>
      </c>
      <c r="B74" s="11" t="s">
        <v>76</v>
      </c>
      <c r="C74" s="11" t="s">
        <v>174</v>
      </c>
      <c r="D74" s="89" t="s">
        <v>6</v>
      </c>
      <c r="E74" s="90">
        <v>6000</v>
      </c>
      <c r="F74" s="90">
        <v>6000</v>
      </c>
      <c r="G74" s="13">
        <v>79</v>
      </c>
      <c r="H74" s="89" t="s">
        <v>218</v>
      </c>
      <c r="I74" s="89" t="s">
        <v>218</v>
      </c>
      <c r="J74" s="42">
        <v>130038</v>
      </c>
      <c r="K74" s="40" t="s">
        <v>281</v>
      </c>
      <c r="L74" s="93" t="s">
        <v>218</v>
      </c>
      <c r="M74" s="27">
        <v>45748</v>
      </c>
      <c r="N74" s="28">
        <v>47573</v>
      </c>
      <c r="O74" s="16"/>
      <c r="Q74" s="4"/>
    </row>
    <row r="75" spans="1:18" s="2" customFormat="1" x14ac:dyDescent="0.4">
      <c r="A75" s="30">
        <v>69</v>
      </c>
      <c r="B75" s="11" t="s">
        <v>77</v>
      </c>
      <c r="C75" s="11" t="s">
        <v>175</v>
      </c>
      <c r="D75" s="89" t="s">
        <v>6</v>
      </c>
      <c r="E75" s="90">
        <v>6000</v>
      </c>
      <c r="F75" s="90">
        <v>6000</v>
      </c>
      <c r="G75" s="13">
        <v>93</v>
      </c>
      <c r="H75" s="89" t="s">
        <v>218</v>
      </c>
      <c r="I75" s="89" t="s">
        <v>218</v>
      </c>
      <c r="J75" s="42">
        <v>244872</v>
      </c>
      <c r="K75" s="40" t="s">
        <v>282</v>
      </c>
      <c r="L75" s="93" t="s">
        <v>218</v>
      </c>
      <c r="M75" s="27">
        <v>45748</v>
      </c>
      <c r="N75" s="28">
        <v>47573</v>
      </c>
      <c r="O75" s="19"/>
      <c r="Q75" s="4"/>
    </row>
    <row r="76" spans="1:18" s="2" customFormat="1" x14ac:dyDescent="0.4">
      <c r="A76" s="6">
        <v>70</v>
      </c>
      <c r="B76" s="11" t="s">
        <v>78</v>
      </c>
      <c r="C76" s="11" t="s">
        <v>176</v>
      </c>
      <c r="D76" s="89" t="s">
        <v>6</v>
      </c>
      <c r="E76" s="90">
        <v>6000</v>
      </c>
      <c r="F76" s="90">
        <v>6000</v>
      </c>
      <c r="G76" s="13">
        <v>49</v>
      </c>
      <c r="H76" s="89" t="s">
        <v>218</v>
      </c>
      <c r="I76" s="89" t="s">
        <v>218</v>
      </c>
      <c r="J76" s="42">
        <v>77705</v>
      </c>
      <c r="K76" s="40" t="s">
        <v>283</v>
      </c>
      <c r="L76" s="93" t="s">
        <v>218</v>
      </c>
      <c r="M76" s="27">
        <v>45748</v>
      </c>
      <c r="N76" s="28">
        <v>47573</v>
      </c>
      <c r="O76" s="16" t="s">
        <v>442</v>
      </c>
      <c r="Q76" s="4"/>
    </row>
    <row r="77" spans="1:18" s="2" customFormat="1" x14ac:dyDescent="0.4">
      <c r="A77" s="30">
        <v>71</v>
      </c>
      <c r="B77" s="11" t="s">
        <v>79</v>
      </c>
      <c r="C77" s="11" t="s">
        <v>177</v>
      </c>
      <c r="D77" s="89" t="s">
        <v>6</v>
      </c>
      <c r="E77" s="90">
        <v>6000</v>
      </c>
      <c r="F77" s="90">
        <v>6000</v>
      </c>
      <c r="G77" s="13">
        <v>92</v>
      </c>
      <c r="H77" s="89" t="s">
        <v>218</v>
      </c>
      <c r="I77" s="89" t="s">
        <v>218</v>
      </c>
      <c r="J77" s="42">
        <v>152075</v>
      </c>
      <c r="K77" s="40" t="s">
        <v>284</v>
      </c>
      <c r="L77" s="93" t="s">
        <v>218</v>
      </c>
      <c r="M77" s="27">
        <v>45748</v>
      </c>
      <c r="N77" s="28">
        <v>47573</v>
      </c>
      <c r="O77" s="16" t="s">
        <v>442</v>
      </c>
      <c r="Q77" s="4"/>
    </row>
    <row r="78" spans="1:18" ht="70.5" customHeight="1" x14ac:dyDescent="0.4">
      <c r="A78" s="6">
        <v>72</v>
      </c>
      <c r="B78" s="11" t="s">
        <v>80</v>
      </c>
      <c r="C78" s="11" t="s">
        <v>178</v>
      </c>
      <c r="D78" s="89" t="s">
        <v>6</v>
      </c>
      <c r="E78" s="90">
        <v>6000</v>
      </c>
      <c r="F78" s="90">
        <v>6000</v>
      </c>
      <c r="G78" s="13">
        <v>39</v>
      </c>
      <c r="H78" s="89" t="s">
        <v>218</v>
      </c>
      <c r="I78" s="89" t="s">
        <v>218</v>
      </c>
      <c r="J78" s="43">
        <v>99154</v>
      </c>
      <c r="K78" s="40" t="s">
        <v>303</v>
      </c>
      <c r="L78" s="93" t="s">
        <v>218</v>
      </c>
      <c r="M78" s="27">
        <v>45748</v>
      </c>
      <c r="N78" s="28">
        <v>47573</v>
      </c>
      <c r="O78" s="20" t="s">
        <v>443</v>
      </c>
      <c r="Q78" s="4"/>
    </row>
    <row r="79" spans="1:18" x14ac:dyDescent="0.4">
      <c r="A79" s="30">
        <v>73</v>
      </c>
      <c r="B79" s="11" t="s">
        <v>404</v>
      </c>
      <c r="C79" s="11" t="s">
        <v>179</v>
      </c>
      <c r="D79" s="89" t="s">
        <v>6</v>
      </c>
      <c r="E79" s="90">
        <v>6000</v>
      </c>
      <c r="F79" s="90">
        <v>6000</v>
      </c>
      <c r="G79" s="13">
        <v>123</v>
      </c>
      <c r="H79" s="89" t="s">
        <v>218</v>
      </c>
      <c r="I79" s="89" t="s">
        <v>218</v>
      </c>
      <c r="J79" s="42">
        <v>215310</v>
      </c>
      <c r="K79" s="40" t="s">
        <v>423</v>
      </c>
      <c r="L79" s="93" t="s">
        <v>218</v>
      </c>
      <c r="M79" s="27">
        <v>45748</v>
      </c>
      <c r="N79" s="28">
        <v>47573</v>
      </c>
      <c r="O79" s="16"/>
      <c r="Q79" s="4"/>
      <c r="R79" s="5"/>
    </row>
    <row r="80" spans="1:18" x14ac:dyDescent="0.4">
      <c r="A80" s="6">
        <v>74</v>
      </c>
      <c r="B80" s="11" t="s">
        <v>81</v>
      </c>
      <c r="C80" s="11" t="s">
        <v>180</v>
      </c>
      <c r="D80" s="89" t="s">
        <v>6</v>
      </c>
      <c r="E80" s="90">
        <v>6000</v>
      </c>
      <c r="F80" s="90">
        <v>6000</v>
      </c>
      <c r="G80" s="13">
        <v>99</v>
      </c>
      <c r="H80" s="89" t="s">
        <v>218</v>
      </c>
      <c r="I80" s="89" t="s">
        <v>218</v>
      </c>
      <c r="J80" s="42">
        <v>150600</v>
      </c>
      <c r="K80" s="40" t="s">
        <v>285</v>
      </c>
      <c r="L80" s="93" t="s">
        <v>218</v>
      </c>
      <c r="M80" s="27">
        <v>45748</v>
      </c>
      <c r="N80" s="28">
        <v>47573</v>
      </c>
      <c r="O80" s="16"/>
      <c r="Q80" s="4"/>
    </row>
    <row r="81" spans="1:18" x14ac:dyDescent="0.4">
      <c r="A81" s="30">
        <v>75</v>
      </c>
      <c r="B81" s="11" t="s">
        <v>82</v>
      </c>
      <c r="C81" s="11" t="s">
        <v>181</v>
      </c>
      <c r="D81" s="89" t="s">
        <v>6</v>
      </c>
      <c r="E81" s="90">
        <v>6000</v>
      </c>
      <c r="F81" s="90">
        <v>6000</v>
      </c>
      <c r="G81" s="13">
        <v>39</v>
      </c>
      <c r="H81" s="89" t="s">
        <v>218</v>
      </c>
      <c r="I81" s="89" t="s">
        <v>218</v>
      </c>
      <c r="J81" s="42">
        <v>36614</v>
      </c>
      <c r="K81" s="40" t="s">
        <v>286</v>
      </c>
      <c r="L81" s="93" t="s">
        <v>218</v>
      </c>
      <c r="M81" s="27">
        <v>45748</v>
      </c>
      <c r="N81" s="28">
        <v>47573</v>
      </c>
      <c r="O81" s="16"/>
      <c r="Q81" s="4"/>
    </row>
    <row r="82" spans="1:18" x14ac:dyDescent="0.4">
      <c r="A82" s="6">
        <v>76</v>
      </c>
      <c r="B82" s="11" t="s">
        <v>83</v>
      </c>
      <c r="C82" s="11" t="s">
        <v>182</v>
      </c>
      <c r="D82" s="89" t="s">
        <v>6</v>
      </c>
      <c r="E82" s="90">
        <v>6000</v>
      </c>
      <c r="F82" s="90">
        <v>6000</v>
      </c>
      <c r="G82" s="13">
        <v>106</v>
      </c>
      <c r="H82" s="89" t="s">
        <v>218</v>
      </c>
      <c r="I82" s="89" t="s">
        <v>218</v>
      </c>
      <c r="J82" s="42">
        <v>237283</v>
      </c>
      <c r="K82" s="40" t="s">
        <v>287</v>
      </c>
      <c r="L82" s="93" t="s">
        <v>218</v>
      </c>
      <c r="M82" s="27">
        <v>45748</v>
      </c>
      <c r="N82" s="28">
        <v>47573</v>
      </c>
      <c r="O82" s="21"/>
      <c r="Q82" s="4"/>
    </row>
    <row r="83" spans="1:18" x14ac:dyDescent="0.4">
      <c r="A83" s="30">
        <v>77</v>
      </c>
      <c r="B83" s="11" t="s">
        <v>84</v>
      </c>
      <c r="C83" s="11" t="s">
        <v>183</v>
      </c>
      <c r="D83" s="89" t="s">
        <v>6</v>
      </c>
      <c r="E83" s="90">
        <v>6000</v>
      </c>
      <c r="F83" s="90">
        <v>6000</v>
      </c>
      <c r="G83" s="13">
        <v>51</v>
      </c>
      <c r="H83" s="89" t="s">
        <v>218</v>
      </c>
      <c r="I83" s="89" t="s">
        <v>218</v>
      </c>
      <c r="J83" s="42">
        <v>146012</v>
      </c>
      <c r="K83" s="40" t="s">
        <v>305</v>
      </c>
      <c r="L83" s="93" t="s">
        <v>218</v>
      </c>
      <c r="M83" s="27">
        <v>45748</v>
      </c>
      <c r="N83" s="28">
        <v>47573</v>
      </c>
      <c r="O83" s="16"/>
      <c r="Q83" s="4"/>
    </row>
    <row r="84" spans="1:18" x14ac:dyDescent="0.4">
      <c r="A84" s="6">
        <v>78</v>
      </c>
      <c r="B84" s="13" t="s">
        <v>405</v>
      </c>
      <c r="C84" s="11" t="s">
        <v>184</v>
      </c>
      <c r="D84" s="89" t="s">
        <v>6</v>
      </c>
      <c r="E84" s="90">
        <v>6000</v>
      </c>
      <c r="F84" s="90">
        <v>6000</v>
      </c>
      <c r="G84" s="13">
        <v>128</v>
      </c>
      <c r="H84" s="89" t="s">
        <v>218</v>
      </c>
      <c r="I84" s="89" t="s">
        <v>218</v>
      </c>
      <c r="J84" s="42">
        <v>234214</v>
      </c>
      <c r="K84" s="40" t="s">
        <v>288</v>
      </c>
      <c r="L84" s="93" t="s">
        <v>218</v>
      </c>
      <c r="M84" s="27">
        <v>45748</v>
      </c>
      <c r="N84" s="28">
        <v>47573</v>
      </c>
      <c r="O84" s="19"/>
      <c r="Q84" s="4"/>
    </row>
    <row r="85" spans="1:18" ht="66" x14ac:dyDescent="0.4">
      <c r="A85" s="30">
        <v>79</v>
      </c>
      <c r="B85" s="11" t="s">
        <v>85</v>
      </c>
      <c r="C85" s="11" t="s">
        <v>184</v>
      </c>
      <c r="D85" s="89" t="s">
        <v>6</v>
      </c>
      <c r="E85" s="91">
        <v>6000</v>
      </c>
      <c r="F85" s="91">
        <v>6000</v>
      </c>
      <c r="G85" s="13">
        <v>850</v>
      </c>
      <c r="H85" s="89" t="s">
        <v>218</v>
      </c>
      <c r="I85" s="89" t="s">
        <v>218</v>
      </c>
      <c r="J85" s="42">
        <v>724012</v>
      </c>
      <c r="K85" s="40" t="s">
        <v>289</v>
      </c>
      <c r="L85" s="93" t="s">
        <v>218</v>
      </c>
      <c r="M85" s="27">
        <v>45748</v>
      </c>
      <c r="N85" s="28">
        <v>47573</v>
      </c>
      <c r="O85" s="162" t="s">
        <v>444</v>
      </c>
      <c r="Q85" s="4"/>
    </row>
    <row r="86" spans="1:18" x14ac:dyDescent="0.4">
      <c r="A86" s="6">
        <v>80</v>
      </c>
      <c r="B86" s="11" t="s">
        <v>86</v>
      </c>
      <c r="C86" s="11" t="s">
        <v>185</v>
      </c>
      <c r="D86" s="89" t="s">
        <v>6</v>
      </c>
      <c r="E86" s="90">
        <v>6000</v>
      </c>
      <c r="F86" s="90">
        <v>6000</v>
      </c>
      <c r="G86" s="13">
        <v>208</v>
      </c>
      <c r="H86" s="89" t="s">
        <v>218</v>
      </c>
      <c r="I86" s="89" t="s">
        <v>218</v>
      </c>
      <c r="J86" s="42">
        <v>740502</v>
      </c>
      <c r="K86" s="40" t="s">
        <v>424</v>
      </c>
      <c r="L86" s="93" t="s">
        <v>218</v>
      </c>
      <c r="M86" s="27">
        <v>45748</v>
      </c>
      <c r="N86" s="28">
        <v>47573</v>
      </c>
      <c r="O86" s="16"/>
      <c r="Q86" s="4"/>
    </row>
    <row r="87" spans="1:18" x14ac:dyDescent="0.4">
      <c r="A87" s="30">
        <v>81</v>
      </c>
      <c r="B87" s="11" t="s">
        <v>87</v>
      </c>
      <c r="C87" s="11" t="s">
        <v>186</v>
      </c>
      <c r="D87" s="89" t="s">
        <v>6</v>
      </c>
      <c r="E87" s="90">
        <v>6000</v>
      </c>
      <c r="F87" s="90">
        <v>6000</v>
      </c>
      <c r="G87" s="13">
        <v>81</v>
      </c>
      <c r="H87" s="89" t="s">
        <v>218</v>
      </c>
      <c r="I87" s="89" t="s">
        <v>218</v>
      </c>
      <c r="J87" s="42">
        <v>163201</v>
      </c>
      <c r="K87" s="40" t="s">
        <v>425</v>
      </c>
      <c r="L87" s="93" t="s">
        <v>218</v>
      </c>
      <c r="M87" s="27">
        <v>45748</v>
      </c>
      <c r="N87" s="28">
        <v>47573</v>
      </c>
      <c r="O87" s="22"/>
      <c r="Q87" s="4"/>
    </row>
    <row r="88" spans="1:18" s="2" customFormat="1" x14ac:dyDescent="0.4">
      <c r="A88" s="6">
        <v>82</v>
      </c>
      <c r="B88" s="11" t="s">
        <v>88</v>
      </c>
      <c r="C88" s="11" t="s">
        <v>187</v>
      </c>
      <c r="D88" s="89" t="s">
        <v>6</v>
      </c>
      <c r="E88" s="90">
        <v>6000</v>
      </c>
      <c r="F88" s="90">
        <v>6000</v>
      </c>
      <c r="G88" s="13">
        <v>91</v>
      </c>
      <c r="H88" s="89" t="s">
        <v>218</v>
      </c>
      <c r="I88" s="89" t="s">
        <v>218</v>
      </c>
      <c r="J88" s="42">
        <v>172931</v>
      </c>
      <c r="K88" s="40" t="s">
        <v>290</v>
      </c>
      <c r="L88" s="93" t="s">
        <v>218</v>
      </c>
      <c r="M88" s="27">
        <v>45748</v>
      </c>
      <c r="N88" s="28">
        <v>47573</v>
      </c>
      <c r="O88" s="22"/>
      <c r="Q88" s="1"/>
      <c r="R88" s="1"/>
    </row>
    <row r="89" spans="1:18" s="2" customFormat="1" x14ac:dyDescent="0.4">
      <c r="A89" s="30">
        <v>83</v>
      </c>
      <c r="B89" s="11" t="s">
        <v>89</v>
      </c>
      <c r="C89" s="11" t="s">
        <v>188</v>
      </c>
      <c r="D89" s="89" t="s">
        <v>6</v>
      </c>
      <c r="E89" s="90">
        <v>6000</v>
      </c>
      <c r="F89" s="90">
        <v>6000</v>
      </c>
      <c r="G89" s="13">
        <v>880</v>
      </c>
      <c r="H89" s="89" t="s">
        <v>218</v>
      </c>
      <c r="I89" s="89" t="s">
        <v>218</v>
      </c>
      <c r="J89" s="42">
        <v>1497025</v>
      </c>
      <c r="K89" s="40" t="s">
        <v>426</v>
      </c>
      <c r="L89" s="93" t="s">
        <v>218</v>
      </c>
      <c r="M89" s="27">
        <v>45748</v>
      </c>
      <c r="N89" s="28">
        <v>47573</v>
      </c>
      <c r="O89" s="22"/>
      <c r="Q89" s="1"/>
      <c r="R89" s="1"/>
    </row>
    <row r="90" spans="1:18" s="2" customFormat="1" x14ac:dyDescent="0.4">
      <c r="A90" s="6">
        <v>84</v>
      </c>
      <c r="B90" s="11" t="s">
        <v>90</v>
      </c>
      <c r="C90" s="11" t="s">
        <v>133</v>
      </c>
      <c r="D90" s="89" t="s">
        <v>6</v>
      </c>
      <c r="E90" s="90">
        <v>6000</v>
      </c>
      <c r="F90" s="90">
        <v>6000</v>
      </c>
      <c r="G90" s="13">
        <v>259</v>
      </c>
      <c r="H90" s="89" t="s">
        <v>218</v>
      </c>
      <c r="I90" s="89" t="s">
        <v>218</v>
      </c>
      <c r="J90" s="42">
        <v>345746</v>
      </c>
      <c r="K90" s="40" t="s">
        <v>291</v>
      </c>
      <c r="L90" s="93" t="s">
        <v>218</v>
      </c>
      <c r="M90" s="27">
        <v>45748</v>
      </c>
      <c r="N90" s="28">
        <v>47573</v>
      </c>
      <c r="O90" s="16"/>
      <c r="Q90" s="1"/>
      <c r="R90" s="1"/>
    </row>
    <row r="91" spans="1:18" s="2" customFormat="1" x14ac:dyDescent="0.4">
      <c r="A91" s="30">
        <v>85</v>
      </c>
      <c r="B91" s="11" t="s">
        <v>91</v>
      </c>
      <c r="C91" s="11" t="s">
        <v>189</v>
      </c>
      <c r="D91" s="89" t="s">
        <v>6</v>
      </c>
      <c r="E91" s="90">
        <v>6000</v>
      </c>
      <c r="F91" s="90">
        <v>6000</v>
      </c>
      <c r="G91" s="11">
        <v>148</v>
      </c>
      <c r="H91" s="89" t="s">
        <v>218</v>
      </c>
      <c r="I91" s="89" t="s">
        <v>218</v>
      </c>
      <c r="J91" s="44">
        <v>206524</v>
      </c>
      <c r="K91" s="40" t="s">
        <v>433</v>
      </c>
      <c r="L91" s="93" t="s">
        <v>218</v>
      </c>
      <c r="M91" s="27">
        <v>45748</v>
      </c>
      <c r="N91" s="28">
        <v>47573</v>
      </c>
      <c r="O91" s="23"/>
      <c r="Q91" s="1"/>
      <c r="R91" s="1"/>
    </row>
    <row r="92" spans="1:18" s="2" customFormat="1" x14ac:dyDescent="0.4">
      <c r="A92" s="6">
        <v>86</v>
      </c>
      <c r="B92" s="11" t="s">
        <v>92</v>
      </c>
      <c r="C92" s="11" t="s">
        <v>190</v>
      </c>
      <c r="D92" s="89" t="s">
        <v>6</v>
      </c>
      <c r="E92" s="90">
        <v>6000</v>
      </c>
      <c r="F92" s="90">
        <v>6000</v>
      </c>
      <c r="G92" s="13">
        <v>90</v>
      </c>
      <c r="H92" s="89" t="s">
        <v>218</v>
      </c>
      <c r="I92" s="89" t="s">
        <v>218</v>
      </c>
      <c r="J92" s="42">
        <v>280666</v>
      </c>
      <c r="K92" s="40" t="s">
        <v>292</v>
      </c>
      <c r="L92" s="93" t="s">
        <v>218</v>
      </c>
      <c r="M92" s="27">
        <v>45748</v>
      </c>
      <c r="N92" s="28">
        <v>47573</v>
      </c>
      <c r="O92" s="23"/>
      <c r="Q92" s="1"/>
      <c r="R92" s="1"/>
    </row>
    <row r="93" spans="1:18" x14ac:dyDescent="0.4">
      <c r="A93" s="30">
        <v>87</v>
      </c>
      <c r="B93" s="11" t="s">
        <v>93</v>
      </c>
      <c r="C93" s="11" t="s">
        <v>191</v>
      </c>
      <c r="D93" s="89" t="s">
        <v>6</v>
      </c>
      <c r="E93" s="90">
        <v>6000</v>
      </c>
      <c r="F93" s="90">
        <v>6000</v>
      </c>
      <c r="G93" s="13">
        <v>113</v>
      </c>
      <c r="H93" s="89" t="s">
        <v>218</v>
      </c>
      <c r="I93" s="89" t="s">
        <v>218</v>
      </c>
      <c r="J93" s="42">
        <v>302905</v>
      </c>
      <c r="K93" s="40" t="s">
        <v>293</v>
      </c>
      <c r="L93" s="93" t="s">
        <v>218</v>
      </c>
      <c r="M93" s="27">
        <v>45748</v>
      </c>
      <c r="N93" s="28">
        <v>47573</v>
      </c>
      <c r="O93" s="23"/>
    </row>
    <row r="94" spans="1:18" s="2" customFormat="1" x14ac:dyDescent="0.4">
      <c r="A94" s="6">
        <v>88</v>
      </c>
      <c r="B94" s="11" t="s">
        <v>94</v>
      </c>
      <c r="C94" s="11" t="s">
        <v>192</v>
      </c>
      <c r="D94" s="89" t="s">
        <v>6</v>
      </c>
      <c r="E94" s="90">
        <v>6000</v>
      </c>
      <c r="F94" s="90">
        <v>6000</v>
      </c>
      <c r="G94" s="13">
        <v>155</v>
      </c>
      <c r="H94" s="89" t="s">
        <v>218</v>
      </c>
      <c r="I94" s="89" t="s">
        <v>218</v>
      </c>
      <c r="J94" s="42">
        <v>317386.90599999996</v>
      </c>
      <c r="K94" s="40" t="s">
        <v>430</v>
      </c>
      <c r="L94" s="93" t="s">
        <v>218</v>
      </c>
      <c r="M94" s="27">
        <v>45748</v>
      </c>
      <c r="N94" s="28">
        <v>47573</v>
      </c>
      <c r="O94" s="24"/>
      <c r="Q94" s="1"/>
      <c r="R94" s="1"/>
    </row>
    <row r="95" spans="1:18" x14ac:dyDescent="0.4">
      <c r="A95" s="30">
        <v>89</v>
      </c>
      <c r="B95" s="11" t="s">
        <v>95</v>
      </c>
      <c r="C95" s="11" t="s">
        <v>193</v>
      </c>
      <c r="D95" s="89" t="s">
        <v>6</v>
      </c>
      <c r="E95" s="90">
        <v>6000</v>
      </c>
      <c r="F95" s="90">
        <v>6000</v>
      </c>
      <c r="G95" s="13">
        <v>179</v>
      </c>
      <c r="H95" s="89" t="s">
        <v>218</v>
      </c>
      <c r="I95" s="89" t="s">
        <v>218</v>
      </c>
      <c r="J95" s="42">
        <v>324104</v>
      </c>
      <c r="K95" s="40" t="s">
        <v>436</v>
      </c>
      <c r="L95" s="93" t="s">
        <v>218</v>
      </c>
      <c r="M95" s="27">
        <v>45748</v>
      </c>
      <c r="N95" s="28">
        <v>47573</v>
      </c>
      <c r="O95" s="23"/>
      <c r="Q95" s="4"/>
    </row>
    <row r="96" spans="1:18" s="2" customFormat="1" x14ac:dyDescent="0.4">
      <c r="A96" s="6">
        <v>90</v>
      </c>
      <c r="B96" s="11" t="s">
        <v>96</v>
      </c>
      <c r="C96" s="11" t="s">
        <v>194</v>
      </c>
      <c r="D96" s="89" t="s">
        <v>6</v>
      </c>
      <c r="E96" s="90">
        <v>6000</v>
      </c>
      <c r="F96" s="90">
        <v>6000</v>
      </c>
      <c r="G96" s="13">
        <v>113</v>
      </c>
      <c r="H96" s="89" t="s">
        <v>218</v>
      </c>
      <c r="I96" s="89" t="s">
        <v>218</v>
      </c>
      <c r="J96" s="42">
        <v>280213</v>
      </c>
      <c r="K96" s="40" t="s">
        <v>438</v>
      </c>
      <c r="L96" s="93" t="s">
        <v>218</v>
      </c>
      <c r="M96" s="27">
        <v>45748</v>
      </c>
      <c r="N96" s="28">
        <v>47573</v>
      </c>
      <c r="O96" s="24"/>
      <c r="Q96" s="1"/>
      <c r="R96" s="1"/>
    </row>
    <row r="97" spans="1:18" s="2" customFormat="1" x14ac:dyDescent="0.4">
      <c r="A97" s="30">
        <v>91</v>
      </c>
      <c r="B97" s="11" t="s">
        <v>97</v>
      </c>
      <c r="C97" s="11" t="s">
        <v>195</v>
      </c>
      <c r="D97" s="89" t="s">
        <v>6</v>
      </c>
      <c r="E97" s="90">
        <v>6000</v>
      </c>
      <c r="F97" s="90">
        <v>6000</v>
      </c>
      <c r="G97" s="13">
        <v>180</v>
      </c>
      <c r="H97" s="89" t="s">
        <v>218</v>
      </c>
      <c r="I97" s="89" t="s">
        <v>218</v>
      </c>
      <c r="J97" s="42">
        <v>431788</v>
      </c>
      <c r="K97" s="40" t="s">
        <v>437</v>
      </c>
      <c r="L97" s="93" t="s">
        <v>218</v>
      </c>
      <c r="M97" s="27">
        <v>45748</v>
      </c>
      <c r="N97" s="28">
        <v>47573</v>
      </c>
      <c r="O97" s="23"/>
      <c r="Q97" s="1"/>
      <c r="R97" s="1"/>
    </row>
    <row r="98" spans="1:18" s="2" customFormat="1" x14ac:dyDescent="0.4">
      <c r="A98" s="6">
        <v>92</v>
      </c>
      <c r="B98" s="13" t="s">
        <v>98</v>
      </c>
      <c r="C98" s="13" t="s">
        <v>196</v>
      </c>
      <c r="D98" s="89" t="s">
        <v>6</v>
      </c>
      <c r="E98" s="90">
        <v>6000</v>
      </c>
      <c r="F98" s="90">
        <v>6000</v>
      </c>
      <c r="G98" s="13">
        <v>482</v>
      </c>
      <c r="H98" s="89" t="s">
        <v>218</v>
      </c>
      <c r="I98" s="89" t="s">
        <v>218</v>
      </c>
      <c r="J98" s="42">
        <v>1576519</v>
      </c>
      <c r="K98" s="40" t="s">
        <v>439</v>
      </c>
      <c r="L98" s="93" t="s">
        <v>218</v>
      </c>
      <c r="M98" s="27">
        <v>45748</v>
      </c>
      <c r="N98" s="28">
        <v>47573</v>
      </c>
      <c r="O98" s="16"/>
      <c r="Q98" s="1"/>
      <c r="R98" s="1"/>
    </row>
    <row r="99" spans="1:18" s="2" customFormat="1" x14ac:dyDescent="0.4">
      <c r="A99" s="30">
        <v>93</v>
      </c>
      <c r="B99" s="13" t="s">
        <v>99</v>
      </c>
      <c r="C99" s="13" t="s">
        <v>197</v>
      </c>
      <c r="D99" s="89" t="s">
        <v>6</v>
      </c>
      <c r="E99" s="90">
        <v>6000</v>
      </c>
      <c r="F99" s="90">
        <v>6000</v>
      </c>
      <c r="G99" s="13">
        <v>144</v>
      </c>
      <c r="H99" s="89" t="s">
        <v>218</v>
      </c>
      <c r="I99" s="89" t="s">
        <v>218</v>
      </c>
      <c r="J99" s="42">
        <v>336570</v>
      </c>
      <c r="K99" s="40" t="s">
        <v>440</v>
      </c>
      <c r="L99" s="93" t="s">
        <v>218</v>
      </c>
      <c r="M99" s="27">
        <v>45748</v>
      </c>
      <c r="N99" s="28">
        <v>47573</v>
      </c>
      <c r="O99" s="23"/>
      <c r="Q99" s="1"/>
      <c r="R99" s="1"/>
    </row>
    <row r="100" spans="1:18" s="2" customFormat="1" x14ac:dyDescent="0.4">
      <c r="A100" s="6">
        <v>94</v>
      </c>
      <c r="B100" s="11" t="s">
        <v>100</v>
      </c>
      <c r="C100" s="11" t="s">
        <v>198</v>
      </c>
      <c r="D100" s="89" t="s">
        <v>6</v>
      </c>
      <c r="E100" s="90">
        <v>6000</v>
      </c>
      <c r="F100" s="90">
        <v>6000</v>
      </c>
      <c r="G100" s="13">
        <v>206</v>
      </c>
      <c r="H100" s="89" t="s">
        <v>218</v>
      </c>
      <c r="I100" s="89" t="s">
        <v>218</v>
      </c>
      <c r="J100" s="45">
        <v>621590</v>
      </c>
      <c r="K100" s="40" t="s">
        <v>294</v>
      </c>
      <c r="L100" s="93" t="s">
        <v>218</v>
      </c>
      <c r="M100" s="27">
        <v>45748</v>
      </c>
      <c r="N100" s="28">
        <v>47573</v>
      </c>
      <c r="O100" s="25"/>
      <c r="Q100" s="1"/>
      <c r="R100" s="1"/>
    </row>
    <row r="101" spans="1:18" s="2" customFormat="1" x14ac:dyDescent="0.4">
      <c r="A101" s="30">
        <v>95</v>
      </c>
      <c r="B101" s="11" t="s">
        <v>101</v>
      </c>
      <c r="C101" s="11" t="s">
        <v>199</v>
      </c>
      <c r="D101" s="89" t="s">
        <v>6</v>
      </c>
      <c r="E101" s="90">
        <v>6000</v>
      </c>
      <c r="F101" s="90">
        <v>6000</v>
      </c>
      <c r="G101" s="13">
        <v>137</v>
      </c>
      <c r="H101" s="89" t="s">
        <v>218</v>
      </c>
      <c r="I101" s="89" t="s">
        <v>218</v>
      </c>
      <c r="J101" s="45">
        <v>192941</v>
      </c>
      <c r="K101" s="40" t="s">
        <v>427</v>
      </c>
      <c r="L101" s="93" t="s">
        <v>218</v>
      </c>
      <c r="M101" s="27">
        <v>45748</v>
      </c>
      <c r="N101" s="28">
        <v>47573</v>
      </c>
      <c r="O101" s="16"/>
      <c r="Q101" s="1"/>
      <c r="R101" s="1"/>
    </row>
    <row r="102" spans="1:18" s="2" customFormat="1" x14ac:dyDescent="0.4">
      <c r="A102" s="6">
        <v>96</v>
      </c>
      <c r="B102" s="11" t="s">
        <v>406</v>
      </c>
      <c r="C102" s="11" t="s">
        <v>200</v>
      </c>
      <c r="D102" s="89" t="s">
        <v>6</v>
      </c>
      <c r="E102" s="90">
        <v>6000</v>
      </c>
      <c r="F102" s="90">
        <v>6000</v>
      </c>
      <c r="G102" s="13">
        <v>222</v>
      </c>
      <c r="H102" s="89" t="s">
        <v>218</v>
      </c>
      <c r="I102" s="89" t="s">
        <v>218</v>
      </c>
      <c r="J102" s="42">
        <v>438030</v>
      </c>
      <c r="K102" s="40" t="s">
        <v>434</v>
      </c>
      <c r="L102" s="93" t="s">
        <v>218</v>
      </c>
      <c r="M102" s="27">
        <v>45748</v>
      </c>
      <c r="N102" s="28">
        <v>47573</v>
      </c>
      <c r="O102" s="24"/>
      <c r="Q102" s="1"/>
      <c r="R102" s="1"/>
    </row>
    <row r="103" spans="1:18" s="2" customFormat="1" x14ac:dyDescent="0.4">
      <c r="A103" s="30">
        <v>97</v>
      </c>
      <c r="B103" s="11" t="s">
        <v>407</v>
      </c>
      <c r="C103" s="11" t="s">
        <v>200</v>
      </c>
      <c r="D103" s="89" t="s">
        <v>6</v>
      </c>
      <c r="E103" s="90">
        <v>6000</v>
      </c>
      <c r="F103" s="90">
        <v>6000</v>
      </c>
      <c r="G103" s="13">
        <v>32</v>
      </c>
      <c r="H103" s="89" t="s">
        <v>218</v>
      </c>
      <c r="I103" s="89" t="s">
        <v>218</v>
      </c>
      <c r="J103" s="42">
        <v>34621</v>
      </c>
      <c r="K103" s="40" t="s">
        <v>435</v>
      </c>
      <c r="L103" s="93" t="s">
        <v>218</v>
      </c>
      <c r="M103" s="27">
        <v>45748</v>
      </c>
      <c r="N103" s="28">
        <v>47573</v>
      </c>
      <c r="O103" s="24"/>
      <c r="Q103" s="1"/>
      <c r="R103" s="1"/>
    </row>
    <row r="104" spans="1:18" x14ac:dyDescent="0.4">
      <c r="A104" s="6">
        <v>98</v>
      </c>
      <c r="B104" s="11" t="s">
        <v>408</v>
      </c>
      <c r="C104" s="11" t="s">
        <v>201</v>
      </c>
      <c r="D104" s="89" t="s">
        <v>6</v>
      </c>
      <c r="E104" s="90">
        <v>6000</v>
      </c>
      <c r="F104" s="90">
        <v>6000</v>
      </c>
      <c r="G104" s="13">
        <v>174</v>
      </c>
      <c r="H104" s="89" t="s">
        <v>218</v>
      </c>
      <c r="I104" s="89" t="s">
        <v>218</v>
      </c>
      <c r="J104" s="42">
        <v>465210</v>
      </c>
      <c r="K104" s="40" t="s">
        <v>295</v>
      </c>
      <c r="L104" s="93" t="s">
        <v>218</v>
      </c>
      <c r="M104" s="27">
        <v>45748</v>
      </c>
      <c r="N104" s="28">
        <v>47573</v>
      </c>
      <c r="O104" s="24"/>
      <c r="Q104" s="4"/>
    </row>
    <row r="105" spans="1:18" x14ac:dyDescent="0.4">
      <c r="A105" s="30">
        <v>99</v>
      </c>
      <c r="B105" s="11" t="s">
        <v>409</v>
      </c>
      <c r="C105" s="11" t="s">
        <v>202</v>
      </c>
      <c r="D105" s="89" t="s">
        <v>6</v>
      </c>
      <c r="E105" s="90">
        <v>6000</v>
      </c>
      <c r="F105" s="90">
        <v>6000</v>
      </c>
      <c r="G105" s="13">
        <v>172</v>
      </c>
      <c r="H105" s="89" t="s">
        <v>218</v>
      </c>
      <c r="I105" s="89" t="s">
        <v>218</v>
      </c>
      <c r="J105" s="42">
        <v>325258</v>
      </c>
      <c r="K105" s="40" t="s">
        <v>296</v>
      </c>
      <c r="L105" s="93" t="s">
        <v>218</v>
      </c>
      <c r="M105" s="27">
        <v>45748</v>
      </c>
      <c r="N105" s="28">
        <v>47573</v>
      </c>
      <c r="O105" s="24"/>
      <c r="Q105" s="4"/>
    </row>
    <row r="106" spans="1:18" s="2" customFormat="1" x14ac:dyDescent="0.4">
      <c r="A106" s="6">
        <v>100</v>
      </c>
      <c r="B106" s="11" t="s">
        <v>102</v>
      </c>
      <c r="C106" s="11" t="s">
        <v>203</v>
      </c>
      <c r="D106" s="89" t="s">
        <v>6</v>
      </c>
      <c r="E106" s="90">
        <v>6000</v>
      </c>
      <c r="F106" s="90">
        <v>6000</v>
      </c>
      <c r="G106" s="13">
        <v>76</v>
      </c>
      <c r="H106" s="89" t="s">
        <v>218</v>
      </c>
      <c r="I106" s="89" t="s">
        <v>218</v>
      </c>
      <c r="J106" s="86">
        <v>21839</v>
      </c>
      <c r="K106" s="40" t="s">
        <v>297</v>
      </c>
      <c r="L106" s="93" t="s">
        <v>218</v>
      </c>
      <c r="M106" s="27">
        <v>45748</v>
      </c>
      <c r="N106" s="28">
        <v>47573</v>
      </c>
      <c r="O106" s="24"/>
      <c r="Q106" s="1"/>
      <c r="R106" s="1"/>
    </row>
    <row r="107" spans="1:18" s="2" customFormat="1" x14ac:dyDescent="0.4">
      <c r="A107" s="30">
        <v>101</v>
      </c>
      <c r="B107" s="11" t="s">
        <v>410</v>
      </c>
      <c r="C107" s="11" t="s">
        <v>203</v>
      </c>
      <c r="D107" s="89" t="s">
        <v>6</v>
      </c>
      <c r="E107" s="90">
        <v>6000</v>
      </c>
      <c r="F107" s="90">
        <v>6000</v>
      </c>
      <c r="G107" s="13">
        <v>223</v>
      </c>
      <c r="H107" s="89" t="s">
        <v>218</v>
      </c>
      <c r="I107" s="89" t="s">
        <v>218</v>
      </c>
      <c r="J107" s="87">
        <v>200619</v>
      </c>
      <c r="K107" s="40" t="s">
        <v>431</v>
      </c>
      <c r="L107" s="93" t="s">
        <v>218</v>
      </c>
      <c r="M107" s="27">
        <v>45748</v>
      </c>
      <c r="N107" s="28">
        <v>47573</v>
      </c>
      <c r="O107" s="24"/>
      <c r="Q107" s="1"/>
      <c r="R107" s="1"/>
    </row>
    <row r="108" spans="1:18" s="2" customFormat="1" x14ac:dyDescent="0.4">
      <c r="A108" s="6">
        <v>102</v>
      </c>
      <c r="B108" s="11" t="s">
        <v>103</v>
      </c>
      <c r="C108" s="11" t="s">
        <v>204</v>
      </c>
      <c r="D108" s="89" t="s">
        <v>6</v>
      </c>
      <c r="E108" s="90">
        <v>6000</v>
      </c>
      <c r="F108" s="90">
        <v>6000</v>
      </c>
      <c r="G108" s="13">
        <v>157</v>
      </c>
      <c r="H108" s="89" t="s">
        <v>218</v>
      </c>
      <c r="I108" s="89" t="s">
        <v>218</v>
      </c>
      <c r="J108" s="87">
        <v>54221</v>
      </c>
      <c r="K108" s="40" t="s">
        <v>298</v>
      </c>
      <c r="L108" s="93" t="s">
        <v>218</v>
      </c>
      <c r="M108" s="27">
        <v>45748</v>
      </c>
      <c r="N108" s="28">
        <v>47573</v>
      </c>
      <c r="O108" s="26"/>
      <c r="Q108" s="1"/>
      <c r="R108" s="1"/>
    </row>
    <row r="109" spans="1:18" s="2" customFormat="1" x14ac:dyDescent="0.4">
      <c r="A109" s="30">
        <v>103</v>
      </c>
      <c r="B109" s="11" t="s">
        <v>104</v>
      </c>
      <c r="C109" s="11" t="s">
        <v>205</v>
      </c>
      <c r="D109" s="89" t="s">
        <v>6</v>
      </c>
      <c r="E109" s="90">
        <v>6000</v>
      </c>
      <c r="F109" s="90">
        <v>6000</v>
      </c>
      <c r="G109" s="13">
        <v>93</v>
      </c>
      <c r="H109" s="89" t="s">
        <v>218</v>
      </c>
      <c r="I109" s="89" t="s">
        <v>218</v>
      </c>
      <c r="J109" s="87">
        <v>10046</v>
      </c>
      <c r="K109" s="40" t="s">
        <v>432</v>
      </c>
      <c r="L109" s="93" t="s">
        <v>218</v>
      </c>
      <c r="M109" s="27">
        <v>45748</v>
      </c>
      <c r="N109" s="28">
        <v>47573</v>
      </c>
      <c r="O109" s="21"/>
      <c r="Q109" s="1"/>
      <c r="R109" s="1"/>
    </row>
    <row r="110" spans="1:18" s="2" customFormat="1" x14ac:dyDescent="0.4">
      <c r="A110" s="6">
        <v>104</v>
      </c>
      <c r="B110" s="14" t="s">
        <v>105</v>
      </c>
      <c r="C110" s="11" t="s">
        <v>206</v>
      </c>
      <c r="D110" s="89" t="s">
        <v>6</v>
      </c>
      <c r="E110" s="90">
        <v>6000</v>
      </c>
      <c r="F110" s="90">
        <v>6000</v>
      </c>
      <c r="G110" s="13">
        <v>88</v>
      </c>
      <c r="H110" s="89" t="s">
        <v>218</v>
      </c>
      <c r="I110" s="89" t="s">
        <v>218</v>
      </c>
      <c r="J110" s="42">
        <v>125798</v>
      </c>
      <c r="K110" s="40" t="s">
        <v>428</v>
      </c>
      <c r="L110" s="93" t="s">
        <v>218</v>
      </c>
      <c r="M110" s="27">
        <v>45748</v>
      </c>
      <c r="N110" s="28">
        <v>47573</v>
      </c>
      <c r="O110" s="18"/>
      <c r="Q110" s="1"/>
      <c r="R110" s="1"/>
    </row>
    <row r="111" spans="1:18" x14ac:dyDescent="0.4">
      <c r="A111" s="30">
        <v>105</v>
      </c>
      <c r="B111" s="14" t="s">
        <v>106</v>
      </c>
      <c r="C111" s="11" t="s">
        <v>207</v>
      </c>
      <c r="D111" s="89" t="s">
        <v>6</v>
      </c>
      <c r="E111" s="90">
        <v>6000</v>
      </c>
      <c r="F111" s="90">
        <v>6000</v>
      </c>
      <c r="G111" s="13">
        <v>92</v>
      </c>
      <c r="H111" s="89" t="s">
        <v>218</v>
      </c>
      <c r="I111" s="89" t="s">
        <v>218</v>
      </c>
      <c r="J111" s="46">
        <v>128503</v>
      </c>
      <c r="K111" s="40" t="s">
        <v>429</v>
      </c>
      <c r="L111" s="93" t="s">
        <v>218</v>
      </c>
      <c r="M111" s="27">
        <v>45748</v>
      </c>
      <c r="N111" s="28">
        <v>47573</v>
      </c>
      <c r="O111" s="18"/>
      <c r="Q111" s="4"/>
    </row>
    <row r="112" spans="1:18" ht="72" customHeight="1" x14ac:dyDescent="0.4">
      <c r="A112" s="6">
        <v>106</v>
      </c>
      <c r="B112" s="14" t="s">
        <v>107</v>
      </c>
      <c r="C112" s="11" t="s">
        <v>208</v>
      </c>
      <c r="D112" s="89" t="s">
        <v>411</v>
      </c>
      <c r="E112" s="90">
        <v>6000</v>
      </c>
      <c r="F112" s="90">
        <v>6000</v>
      </c>
      <c r="G112" s="15">
        <v>259</v>
      </c>
      <c r="H112" s="89" t="s">
        <v>218</v>
      </c>
      <c r="I112" s="89" t="s">
        <v>218</v>
      </c>
      <c r="J112" s="42">
        <v>183502</v>
      </c>
      <c r="K112" s="94" t="s">
        <v>395</v>
      </c>
      <c r="L112" s="93" t="s">
        <v>218</v>
      </c>
      <c r="M112" s="27">
        <v>46844</v>
      </c>
      <c r="N112" s="28">
        <v>47573</v>
      </c>
      <c r="O112" s="17" t="s">
        <v>211</v>
      </c>
      <c r="Q112" s="4"/>
    </row>
  </sheetData>
  <mergeCells count="15">
    <mergeCell ref="F3:F6"/>
    <mergeCell ref="A3:A6"/>
    <mergeCell ref="B3:B6"/>
    <mergeCell ref="C3:C6"/>
    <mergeCell ref="D3:D6"/>
    <mergeCell ref="E3:E6"/>
    <mergeCell ref="M3:N5"/>
    <mergeCell ref="O3:O6"/>
    <mergeCell ref="I5:I6"/>
    <mergeCell ref="G3:G6"/>
    <mergeCell ref="H3:H6"/>
    <mergeCell ref="I3:I4"/>
    <mergeCell ref="J3:J6"/>
    <mergeCell ref="K3:K6"/>
    <mergeCell ref="L3:L6"/>
  </mergeCells>
  <phoneticPr fontId="1"/>
  <dataValidations disablePrompts="1" count="1">
    <dataValidation type="textLength" allowBlank="1" showInputMessage="1" showErrorMessage="1" error="22桁で入力してください。_x000a_" sqref="K67:K68 K36:K37 K7:K8">
      <formula1>22</formula1>
      <formula2>22</formula2>
    </dataValidation>
  </dataValidations>
  <pageMargins left="0.70866141732283472" right="0.70866141732283472" top="0.74803149606299213" bottom="0.74803149606299213" header="0.31496062992125984" footer="0.31496062992125984"/>
  <pageSetup paperSize="8" scale="33" fitToHeight="0" orientation="landscape" r:id="rId1"/>
  <headerFooter>
    <oddHeader>&amp;R&amp;12別添資料２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9"/>
  <sheetViews>
    <sheetView showGridLines="0" view="pageBreakPreview" zoomScaleNormal="100" zoomScaleSheetLayoutView="100" workbookViewId="0">
      <pane ySplit="4" topLeftCell="A84" activePane="bottomLeft" state="frozen"/>
      <selection pane="bottomLeft" activeCell="F85" sqref="F85"/>
    </sheetView>
  </sheetViews>
  <sheetFormatPr defaultColWidth="0" defaultRowHeight="15.75" zeroHeight="1" x14ac:dyDescent="0.4"/>
  <cols>
    <col min="1" max="1" width="2.625" style="137" customWidth="1"/>
    <col min="2" max="2" width="4.625" style="137" customWidth="1"/>
    <col min="3" max="3" width="50.625" style="134" customWidth="1"/>
    <col min="4" max="4" width="4.625" style="137" customWidth="1"/>
    <col min="5" max="5" width="3.125" style="137" customWidth="1"/>
    <col min="6" max="17" width="8.125" style="137" customWidth="1"/>
    <col min="18" max="18" width="9.125" style="137" customWidth="1"/>
    <col min="19" max="19" width="8.125" style="137" customWidth="1"/>
    <col min="20" max="20" width="9.125" style="137" customWidth="1"/>
    <col min="21" max="21" width="10" style="137" customWidth="1"/>
    <col min="22" max="23" width="0" style="137" hidden="1" customWidth="1"/>
    <col min="24" max="16384" width="10" style="137" hidden="1"/>
  </cols>
  <sheetData>
    <row r="1" spans="2:20" s="136" customFormat="1" x14ac:dyDescent="0.4">
      <c r="B1" s="135"/>
      <c r="C1" s="129">
        <v>1</v>
      </c>
      <c r="D1" s="135">
        <v>2</v>
      </c>
      <c r="E1" s="135">
        <v>3</v>
      </c>
      <c r="F1" s="135">
        <v>4</v>
      </c>
      <c r="G1" s="135">
        <v>5</v>
      </c>
      <c r="H1" s="135">
        <v>6</v>
      </c>
      <c r="I1" s="135">
        <v>7</v>
      </c>
      <c r="J1" s="135">
        <v>8</v>
      </c>
      <c r="K1" s="135">
        <v>9</v>
      </c>
      <c r="L1" s="135">
        <v>10</v>
      </c>
      <c r="M1" s="135">
        <v>11</v>
      </c>
      <c r="N1" s="135">
        <v>12</v>
      </c>
      <c r="O1" s="135">
        <v>13</v>
      </c>
      <c r="P1" s="135">
        <v>14</v>
      </c>
      <c r="Q1" s="135">
        <v>15</v>
      </c>
      <c r="R1" s="135">
        <v>16</v>
      </c>
      <c r="S1" s="135">
        <v>17</v>
      </c>
      <c r="T1" s="135">
        <v>18</v>
      </c>
    </row>
    <row r="2" spans="2:20" ht="16.5" thickBot="1" x14ac:dyDescent="0.45">
      <c r="B2" s="95" t="s">
        <v>398</v>
      </c>
      <c r="C2" s="130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2:20" ht="24" customHeight="1" thickBot="1" x14ac:dyDescent="0.45">
      <c r="B3" s="194" t="s">
        <v>307</v>
      </c>
      <c r="C3" s="196" t="s">
        <v>308</v>
      </c>
      <c r="D3" s="198" t="s">
        <v>415</v>
      </c>
      <c r="E3" s="198"/>
      <c r="F3" s="200" t="s">
        <v>309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1"/>
      <c r="S3" s="201"/>
      <c r="T3" s="202"/>
    </row>
    <row r="4" spans="2:20" ht="24" customHeight="1" x14ac:dyDescent="0.4">
      <c r="B4" s="195"/>
      <c r="C4" s="197"/>
      <c r="D4" s="199"/>
      <c r="E4" s="199"/>
      <c r="F4" s="96" t="s">
        <v>310</v>
      </c>
      <c r="G4" s="96" t="s">
        <v>311</v>
      </c>
      <c r="H4" s="96" t="s">
        <v>312</v>
      </c>
      <c r="I4" s="97" t="s">
        <v>313</v>
      </c>
      <c r="J4" s="96" t="s">
        <v>314</v>
      </c>
      <c r="K4" s="96" t="s">
        <v>315</v>
      </c>
      <c r="L4" s="97" t="s">
        <v>316</v>
      </c>
      <c r="M4" s="96" t="s">
        <v>317</v>
      </c>
      <c r="N4" s="96" t="s">
        <v>318</v>
      </c>
      <c r="O4" s="96" t="s">
        <v>319</v>
      </c>
      <c r="P4" s="96" t="s">
        <v>320</v>
      </c>
      <c r="Q4" s="98" t="s">
        <v>321</v>
      </c>
      <c r="R4" s="99" t="s">
        <v>322</v>
      </c>
      <c r="S4" s="100" t="s">
        <v>323</v>
      </c>
      <c r="T4" s="101" t="s">
        <v>324</v>
      </c>
    </row>
    <row r="5" spans="2:20" x14ac:dyDescent="0.4">
      <c r="B5" s="102">
        <v>1</v>
      </c>
      <c r="C5" s="131" t="s">
        <v>16</v>
      </c>
      <c r="D5" s="103">
        <v>182</v>
      </c>
      <c r="E5" s="104" t="s">
        <v>325</v>
      </c>
      <c r="F5" s="138">
        <v>11367</v>
      </c>
      <c r="G5" s="138">
        <v>7987</v>
      </c>
      <c r="H5" s="138">
        <v>9427</v>
      </c>
      <c r="I5" s="139">
        <v>16373</v>
      </c>
      <c r="J5" s="138">
        <v>21592</v>
      </c>
      <c r="K5" s="138">
        <v>14043</v>
      </c>
      <c r="L5" s="138">
        <v>25365</v>
      </c>
      <c r="M5" s="138">
        <v>10050</v>
      </c>
      <c r="N5" s="138">
        <v>10665</v>
      </c>
      <c r="O5" s="138">
        <v>16221</v>
      </c>
      <c r="P5" s="138">
        <v>21753</v>
      </c>
      <c r="Q5" s="140">
        <v>19183</v>
      </c>
      <c r="R5" s="105">
        <f>SUM(F5:Q5)</f>
        <v>184026</v>
      </c>
      <c r="S5" s="106">
        <f t="shared" ref="S5:S68" si="0">SUM(I5:K5)</f>
        <v>52008</v>
      </c>
      <c r="T5" s="107">
        <f t="shared" ref="T5:T68" si="1">R5-S5</f>
        <v>132018</v>
      </c>
    </row>
    <row r="6" spans="2:20" x14ac:dyDescent="0.4">
      <c r="B6" s="108">
        <v>2</v>
      </c>
      <c r="C6" s="141" t="s">
        <v>414</v>
      </c>
      <c r="D6" s="142">
        <v>159</v>
      </c>
      <c r="E6" s="109" t="s">
        <v>325</v>
      </c>
      <c r="F6" s="143">
        <v>12056</v>
      </c>
      <c r="G6" s="143">
        <v>8719</v>
      </c>
      <c r="H6" s="143">
        <v>10537</v>
      </c>
      <c r="I6" s="143">
        <v>17756</v>
      </c>
      <c r="J6" s="143">
        <v>23770</v>
      </c>
      <c r="K6" s="143">
        <v>17044</v>
      </c>
      <c r="L6" s="143">
        <v>27674</v>
      </c>
      <c r="M6" s="143">
        <v>12196</v>
      </c>
      <c r="N6" s="143">
        <v>11092</v>
      </c>
      <c r="O6" s="143">
        <v>15859</v>
      </c>
      <c r="P6" s="143">
        <v>20254</v>
      </c>
      <c r="Q6" s="144">
        <v>18284</v>
      </c>
      <c r="R6" s="110">
        <f>SUM(F6:Q6)</f>
        <v>195241</v>
      </c>
      <c r="S6" s="111">
        <f t="shared" si="0"/>
        <v>58570</v>
      </c>
      <c r="T6" s="112">
        <f t="shared" si="1"/>
        <v>136671</v>
      </c>
    </row>
    <row r="7" spans="2:20" x14ac:dyDescent="0.4">
      <c r="B7" s="108">
        <v>3</v>
      </c>
      <c r="C7" s="141" t="s">
        <v>326</v>
      </c>
      <c r="D7" s="142">
        <v>135</v>
      </c>
      <c r="E7" s="109" t="s">
        <v>325</v>
      </c>
      <c r="F7" s="143">
        <v>6801</v>
      </c>
      <c r="G7" s="143">
        <v>6370</v>
      </c>
      <c r="H7" s="143">
        <v>6982</v>
      </c>
      <c r="I7" s="143">
        <v>11467</v>
      </c>
      <c r="J7" s="143">
        <v>17881</v>
      </c>
      <c r="K7" s="143">
        <v>12901</v>
      </c>
      <c r="L7" s="143">
        <v>19186</v>
      </c>
      <c r="M7" s="143">
        <v>6695</v>
      </c>
      <c r="N7" s="143">
        <v>9810</v>
      </c>
      <c r="O7" s="143">
        <v>12650</v>
      </c>
      <c r="P7" s="143">
        <v>19563</v>
      </c>
      <c r="Q7" s="144">
        <v>15350</v>
      </c>
      <c r="R7" s="110">
        <f t="shared" ref="R7:R69" si="2">SUM(F7:Q7)</f>
        <v>145656</v>
      </c>
      <c r="S7" s="111">
        <f t="shared" si="0"/>
        <v>42249</v>
      </c>
      <c r="T7" s="112">
        <f t="shared" si="1"/>
        <v>103407</v>
      </c>
    </row>
    <row r="8" spans="2:20" x14ac:dyDescent="0.4">
      <c r="B8" s="108">
        <v>4</v>
      </c>
      <c r="C8" s="141" t="s">
        <v>327</v>
      </c>
      <c r="D8" s="142">
        <v>274</v>
      </c>
      <c r="E8" s="109" t="s">
        <v>325</v>
      </c>
      <c r="F8" s="143">
        <v>13795</v>
      </c>
      <c r="G8" s="143">
        <v>15545</v>
      </c>
      <c r="H8" s="143">
        <v>20455</v>
      </c>
      <c r="I8" s="143">
        <v>33420</v>
      </c>
      <c r="J8" s="143">
        <v>27815</v>
      </c>
      <c r="K8" s="143">
        <v>28450</v>
      </c>
      <c r="L8" s="143">
        <v>29788</v>
      </c>
      <c r="M8" s="143">
        <v>17655</v>
      </c>
      <c r="N8" s="143">
        <v>24399</v>
      </c>
      <c r="O8" s="143">
        <v>23187</v>
      </c>
      <c r="P8" s="143">
        <v>38828</v>
      </c>
      <c r="Q8" s="144">
        <v>28533</v>
      </c>
      <c r="R8" s="110">
        <f t="shared" si="2"/>
        <v>301870</v>
      </c>
      <c r="S8" s="111">
        <f t="shared" si="0"/>
        <v>89685</v>
      </c>
      <c r="T8" s="112">
        <f t="shared" si="1"/>
        <v>212185</v>
      </c>
    </row>
    <row r="9" spans="2:20" x14ac:dyDescent="0.4">
      <c r="B9" s="108">
        <v>5</v>
      </c>
      <c r="C9" s="141" t="s">
        <v>328</v>
      </c>
      <c r="D9" s="142">
        <v>139</v>
      </c>
      <c r="E9" s="109" t="s">
        <v>325</v>
      </c>
      <c r="F9" s="143">
        <v>6531</v>
      </c>
      <c r="G9" s="143">
        <v>7120</v>
      </c>
      <c r="H9" s="143">
        <v>8987</v>
      </c>
      <c r="I9" s="143">
        <v>15433</v>
      </c>
      <c r="J9" s="143">
        <v>12993</v>
      </c>
      <c r="K9" s="143">
        <v>16272</v>
      </c>
      <c r="L9" s="143">
        <v>15339</v>
      </c>
      <c r="M9" s="143">
        <v>7358</v>
      </c>
      <c r="N9" s="143">
        <v>13370</v>
      </c>
      <c r="O9" s="143">
        <v>11347</v>
      </c>
      <c r="P9" s="143">
        <v>20563</v>
      </c>
      <c r="Q9" s="144">
        <v>15109</v>
      </c>
      <c r="R9" s="110">
        <f t="shared" si="2"/>
        <v>150422</v>
      </c>
      <c r="S9" s="111">
        <f t="shared" si="0"/>
        <v>44698</v>
      </c>
      <c r="T9" s="112">
        <f t="shared" si="1"/>
        <v>105724</v>
      </c>
    </row>
    <row r="10" spans="2:20" x14ac:dyDescent="0.4">
      <c r="B10" s="108">
        <v>6</v>
      </c>
      <c r="C10" s="141" t="s">
        <v>329</v>
      </c>
      <c r="D10" s="142">
        <v>137</v>
      </c>
      <c r="E10" s="109" t="s">
        <v>325</v>
      </c>
      <c r="F10" s="143">
        <v>8191</v>
      </c>
      <c r="G10" s="143">
        <v>6864</v>
      </c>
      <c r="H10" s="143">
        <v>8946</v>
      </c>
      <c r="I10" s="143">
        <v>17349</v>
      </c>
      <c r="J10" s="143">
        <v>14973</v>
      </c>
      <c r="K10" s="143">
        <v>15203</v>
      </c>
      <c r="L10" s="143">
        <v>17649</v>
      </c>
      <c r="M10" s="143">
        <v>7512</v>
      </c>
      <c r="N10" s="143">
        <v>11416</v>
      </c>
      <c r="O10" s="143">
        <v>11871</v>
      </c>
      <c r="P10" s="143">
        <v>23609</v>
      </c>
      <c r="Q10" s="144">
        <v>18743</v>
      </c>
      <c r="R10" s="110">
        <f t="shared" si="2"/>
        <v>162326</v>
      </c>
      <c r="S10" s="111">
        <f t="shared" si="0"/>
        <v>47525</v>
      </c>
      <c r="T10" s="112">
        <f t="shared" si="1"/>
        <v>114801</v>
      </c>
    </row>
    <row r="11" spans="2:20" x14ac:dyDescent="0.4">
      <c r="B11" s="108">
        <v>7</v>
      </c>
      <c r="C11" s="141" t="s">
        <v>330</v>
      </c>
      <c r="D11" s="142">
        <v>259</v>
      </c>
      <c r="E11" s="109" t="s">
        <v>325</v>
      </c>
      <c r="F11" s="143">
        <v>11483</v>
      </c>
      <c r="G11" s="143">
        <v>15084</v>
      </c>
      <c r="H11" s="143">
        <v>20186</v>
      </c>
      <c r="I11" s="143">
        <v>31637</v>
      </c>
      <c r="J11" s="143">
        <v>16153</v>
      </c>
      <c r="K11" s="143">
        <v>31956</v>
      </c>
      <c r="L11" s="143">
        <v>23065</v>
      </c>
      <c r="M11" s="143">
        <v>17268</v>
      </c>
      <c r="N11" s="143">
        <v>20570</v>
      </c>
      <c r="O11" s="143">
        <v>18923</v>
      </c>
      <c r="P11" s="143">
        <v>30782</v>
      </c>
      <c r="Q11" s="144">
        <v>24543</v>
      </c>
      <c r="R11" s="110">
        <f t="shared" si="2"/>
        <v>261650</v>
      </c>
      <c r="S11" s="111">
        <f t="shared" si="0"/>
        <v>79746</v>
      </c>
      <c r="T11" s="112">
        <f t="shared" si="1"/>
        <v>181904</v>
      </c>
    </row>
    <row r="12" spans="2:20" x14ac:dyDescent="0.4">
      <c r="B12" s="108">
        <v>8</v>
      </c>
      <c r="C12" s="141" t="s">
        <v>331</v>
      </c>
      <c r="D12" s="142">
        <v>181</v>
      </c>
      <c r="E12" s="109" t="s">
        <v>325</v>
      </c>
      <c r="F12" s="143">
        <v>8174</v>
      </c>
      <c r="G12" s="143">
        <v>9148</v>
      </c>
      <c r="H12" s="143">
        <v>11926</v>
      </c>
      <c r="I12" s="143">
        <v>23569</v>
      </c>
      <c r="J12" s="143">
        <v>12149</v>
      </c>
      <c r="K12" s="143">
        <v>23705</v>
      </c>
      <c r="L12" s="143">
        <v>16403</v>
      </c>
      <c r="M12" s="143">
        <v>10545</v>
      </c>
      <c r="N12" s="143">
        <v>15539</v>
      </c>
      <c r="O12" s="143">
        <v>17299</v>
      </c>
      <c r="P12" s="143">
        <v>22288</v>
      </c>
      <c r="Q12" s="144">
        <v>19373</v>
      </c>
      <c r="R12" s="110">
        <f t="shared" si="2"/>
        <v>190118</v>
      </c>
      <c r="S12" s="111">
        <f t="shared" si="0"/>
        <v>59423</v>
      </c>
      <c r="T12" s="112">
        <f t="shared" si="1"/>
        <v>130695</v>
      </c>
    </row>
    <row r="13" spans="2:20" x14ac:dyDescent="0.4">
      <c r="B13" s="108">
        <v>9</v>
      </c>
      <c r="C13" s="141" t="s">
        <v>332</v>
      </c>
      <c r="D13" s="142">
        <v>107</v>
      </c>
      <c r="E13" s="109" t="s">
        <v>325</v>
      </c>
      <c r="F13" s="143">
        <v>5411</v>
      </c>
      <c r="G13" s="143">
        <v>4941</v>
      </c>
      <c r="H13" s="143">
        <v>5303</v>
      </c>
      <c r="I13" s="143">
        <v>8047</v>
      </c>
      <c r="J13" s="143">
        <v>11166</v>
      </c>
      <c r="K13" s="143">
        <v>9377</v>
      </c>
      <c r="L13" s="143">
        <v>11911</v>
      </c>
      <c r="M13" s="143">
        <v>5041</v>
      </c>
      <c r="N13" s="143">
        <v>6331</v>
      </c>
      <c r="O13" s="143">
        <v>7851</v>
      </c>
      <c r="P13" s="143">
        <v>11078</v>
      </c>
      <c r="Q13" s="144">
        <v>8931</v>
      </c>
      <c r="R13" s="110">
        <f t="shared" si="2"/>
        <v>95388</v>
      </c>
      <c r="S13" s="111">
        <f t="shared" si="0"/>
        <v>28590</v>
      </c>
      <c r="T13" s="112">
        <f t="shared" si="1"/>
        <v>66798</v>
      </c>
    </row>
    <row r="14" spans="2:20" x14ac:dyDescent="0.4">
      <c r="B14" s="108">
        <v>10</v>
      </c>
      <c r="C14" s="141" t="s">
        <v>333</v>
      </c>
      <c r="D14" s="142">
        <v>128</v>
      </c>
      <c r="E14" s="109" t="s">
        <v>325</v>
      </c>
      <c r="F14" s="143">
        <v>8587</v>
      </c>
      <c r="G14" s="143">
        <v>7054</v>
      </c>
      <c r="H14" s="143">
        <v>7692</v>
      </c>
      <c r="I14" s="143">
        <v>12527</v>
      </c>
      <c r="J14" s="143">
        <v>16989</v>
      </c>
      <c r="K14" s="143">
        <v>11912</v>
      </c>
      <c r="L14" s="143">
        <v>18245</v>
      </c>
      <c r="M14" s="143">
        <v>8500</v>
      </c>
      <c r="N14" s="143">
        <v>10843</v>
      </c>
      <c r="O14" s="143">
        <v>13584</v>
      </c>
      <c r="P14" s="143">
        <v>19126</v>
      </c>
      <c r="Q14" s="144">
        <v>16490</v>
      </c>
      <c r="R14" s="110">
        <f t="shared" si="2"/>
        <v>151549</v>
      </c>
      <c r="S14" s="111">
        <f t="shared" si="0"/>
        <v>41428</v>
      </c>
      <c r="T14" s="112">
        <f t="shared" si="1"/>
        <v>110121</v>
      </c>
    </row>
    <row r="15" spans="2:20" x14ac:dyDescent="0.4">
      <c r="B15" s="108">
        <v>11</v>
      </c>
      <c r="C15" s="141" t="s">
        <v>334</v>
      </c>
      <c r="D15" s="142">
        <v>99</v>
      </c>
      <c r="E15" s="109" t="s">
        <v>325</v>
      </c>
      <c r="F15" s="143">
        <v>6775</v>
      </c>
      <c r="G15" s="143">
        <v>5916</v>
      </c>
      <c r="H15" s="143">
        <v>6433</v>
      </c>
      <c r="I15" s="143">
        <v>10341</v>
      </c>
      <c r="J15" s="143">
        <v>14339</v>
      </c>
      <c r="K15" s="143">
        <v>10726</v>
      </c>
      <c r="L15" s="143">
        <v>15295</v>
      </c>
      <c r="M15" s="143">
        <v>6004</v>
      </c>
      <c r="N15" s="143">
        <v>7964</v>
      </c>
      <c r="O15" s="143">
        <v>10836</v>
      </c>
      <c r="P15" s="143">
        <v>14597</v>
      </c>
      <c r="Q15" s="144">
        <v>11373</v>
      </c>
      <c r="R15" s="110">
        <f t="shared" si="2"/>
        <v>120599</v>
      </c>
      <c r="S15" s="111">
        <f t="shared" si="0"/>
        <v>35406</v>
      </c>
      <c r="T15" s="112">
        <f t="shared" si="1"/>
        <v>85193</v>
      </c>
    </row>
    <row r="16" spans="2:20" x14ac:dyDescent="0.4">
      <c r="B16" s="108">
        <v>12</v>
      </c>
      <c r="C16" s="141" t="s">
        <v>25</v>
      </c>
      <c r="D16" s="142">
        <v>127</v>
      </c>
      <c r="E16" s="109" t="s">
        <v>325</v>
      </c>
      <c r="F16" s="143">
        <v>6028</v>
      </c>
      <c r="G16" s="143">
        <v>6616</v>
      </c>
      <c r="H16" s="143">
        <v>9219</v>
      </c>
      <c r="I16" s="143">
        <v>15480</v>
      </c>
      <c r="J16" s="143">
        <v>12965</v>
      </c>
      <c r="K16" s="143">
        <v>14230</v>
      </c>
      <c r="L16" s="143">
        <v>15777</v>
      </c>
      <c r="M16" s="143">
        <v>6620</v>
      </c>
      <c r="N16" s="143">
        <v>11335</v>
      </c>
      <c r="O16" s="143">
        <v>9706</v>
      </c>
      <c r="P16" s="143">
        <v>17823</v>
      </c>
      <c r="Q16" s="144">
        <v>12376</v>
      </c>
      <c r="R16" s="110">
        <f t="shared" si="2"/>
        <v>138175</v>
      </c>
      <c r="S16" s="111">
        <f t="shared" si="0"/>
        <v>42675</v>
      </c>
      <c r="T16" s="112">
        <f t="shared" si="1"/>
        <v>95500</v>
      </c>
    </row>
    <row r="17" spans="2:20" x14ac:dyDescent="0.4">
      <c r="B17" s="108">
        <v>13</v>
      </c>
      <c r="C17" s="141" t="s">
        <v>335</v>
      </c>
      <c r="D17" s="142">
        <v>161</v>
      </c>
      <c r="E17" s="109" t="s">
        <v>325</v>
      </c>
      <c r="F17" s="143">
        <v>7830</v>
      </c>
      <c r="G17" s="143">
        <v>9298</v>
      </c>
      <c r="H17" s="143">
        <v>10905</v>
      </c>
      <c r="I17" s="143">
        <v>22500</v>
      </c>
      <c r="J17" s="143">
        <v>16221</v>
      </c>
      <c r="K17" s="143">
        <v>19488</v>
      </c>
      <c r="L17" s="143">
        <v>21743</v>
      </c>
      <c r="M17" s="143">
        <v>9712</v>
      </c>
      <c r="N17" s="143">
        <v>14136</v>
      </c>
      <c r="O17" s="143">
        <v>12910</v>
      </c>
      <c r="P17" s="143">
        <v>23880</v>
      </c>
      <c r="Q17" s="144">
        <v>16804</v>
      </c>
      <c r="R17" s="110">
        <f t="shared" si="2"/>
        <v>185427</v>
      </c>
      <c r="S17" s="111">
        <f t="shared" si="0"/>
        <v>58209</v>
      </c>
      <c r="T17" s="112">
        <f t="shared" si="1"/>
        <v>127218</v>
      </c>
    </row>
    <row r="18" spans="2:20" x14ac:dyDescent="0.4">
      <c r="B18" s="108">
        <v>14</v>
      </c>
      <c r="C18" s="141" t="s">
        <v>336</v>
      </c>
      <c r="D18" s="142">
        <v>154</v>
      </c>
      <c r="E18" s="109" t="s">
        <v>325</v>
      </c>
      <c r="F18" s="143">
        <v>5946</v>
      </c>
      <c r="G18" s="143">
        <v>7245</v>
      </c>
      <c r="H18" s="143">
        <v>9931</v>
      </c>
      <c r="I18" s="143">
        <v>19065</v>
      </c>
      <c r="J18" s="143">
        <v>6213</v>
      </c>
      <c r="K18" s="143">
        <v>20540</v>
      </c>
      <c r="L18" s="143">
        <v>9925</v>
      </c>
      <c r="M18" s="143">
        <v>8789</v>
      </c>
      <c r="N18" s="143">
        <v>15043</v>
      </c>
      <c r="O18" s="143">
        <v>11948</v>
      </c>
      <c r="P18" s="143">
        <v>17255</v>
      </c>
      <c r="Q18" s="144">
        <v>15677</v>
      </c>
      <c r="R18" s="110">
        <f t="shared" si="2"/>
        <v>147577</v>
      </c>
      <c r="S18" s="111">
        <f t="shared" si="0"/>
        <v>45818</v>
      </c>
      <c r="T18" s="112">
        <f t="shared" si="1"/>
        <v>101759</v>
      </c>
    </row>
    <row r="19" spans="2:20" x14ac:dyDescent="0.4">
      <c r="B19" s="108">
        <v>15</v>
      </c>
      <c r="C19" s="141" t="s">
        <v>337</v>
      </c>
      <c r="D19" s="142">
        <v>150</v>
      </c>
      <c r="E19" s="109" t="s">
        <v>325</v>
      </c>
      <c r="F19" s="143">
        <v>8835</v>
      </c>
      <c r="G19" s="143">
        <v>10833</v>
      </c>
      <c r="H19" s="143">
        <v>13543</v>
      </c>
      <c r="I19" s="143">
        <v>22175</v>
      </c>
      <c r="J19" s="143">
        <v>13339</v>
      </c>
      <c r="K19" s="143">
        <v>22173</v>
      </c>
      <c r="L19" s="143">
        <v>17769</v>
      </c>
      <c r="M19" s="143">
        <v>13236</v>
      </c>
      <c r="N19" s="143">
        <v>15372</v>
      </c>
      <c r="O19" s="143">
        <v>15600</v>
      </c>
      <c r="P19" s="143">
        <v>23346</v>
      </c>
      <c r="Q19" s="144">
        <v>18678</v>
      </c>
      <c r="R19" s="110">
        <f t="shared" si="2"/>
        <v>194899</v>
      </c>
      <c r="S19" s="111">
        <f t="shared" si="0"/>
        <v>57687</v>
      </c>
      <c r="T19" s="112">
        <f t="shared" si="1"/>
        <v>137212</v>
      </c>
    </row>
    <row r="20" spans="2:20" x14ac:dyDescent="0.4">
      <c r="B20" s="108">
        <v>16</v>
      </c>
      <c r="C20" s="141" t="s">
        <v>338</v>
      </c>
      <c r="D20" s="142">
        <v>133</v>
      </c>
      <c r="E20" s="109" t="s">
        <v>325</v>
      </c>
      <c r="F20" s="143">
        <v>8645</v>
      </c>
      <c r="G20" s="143">
        <v>8846</v>
      </c>
      <c r="H20" s="143">
        <v>11821</v>
      </c>
      <c r="I20" s="143">
        <v>17982</v>
      </c>
      <c r="J20" s="143">
        <v>7860</v>
      </c>
      <c r="K20" s="143">
        <v>19081</v>
      </c>
      <c r="L20" s="143">
        <v>10969</v>
      </c>
      <c r="M20" s="143">
        <v>11522</v>
      </c>
      <c r="N20" s="143">
        <v>16782</v>
      </c>
      <c r="O20" s="143">
        <v>13521</v>
      </c>
      <c r="P20" s="143">
        <v>20974</v>
      </c>
      <c r="Q20" s="144">
        <v>177401</v>
      </c>
      <c r="R20" s="110">
        <f t="shared" si="2"/>
        <v>325404</v>
      </c>
      <c r="S20" s="111">
        <f t="shared" si="0"/>
        <v>44923</v>
      </c>
      <c r="T20" s="112">
        <f t="shared" si="1"/>
        <v>280481</v>
      </c>
    </row>
    <row r="21" spans="2:20" x14ac:dyDescent="0.4">
      <c r="B21" s="108">
        <v>17</v>
      </c>
      <c r="C21" s="141" t="s">
        <v>339</v>
      </c>
      <c r="D21" s="142">
        <v>173</v>
      </c>
      <c r="E21" s="109" t="s">
        <v>325</v>
      </c>
      <c r="F21" s="143">
        <v>11174</v>
      </c>
      <c r="G21" s="143">
        <v>8960</v>
      </c>
      <c r="H21" s="143">
        <v>11579</v>
      </c>
      <c r="I21" s="143">
        <v>18925</v>
      </c>
      <c r="J21" s="143">
        <v>24508</v>
      </c>
      <c r="K21" s="143">
        <v>17907</v>
      </c>
      <c r="L21" s="143">
        <v>26686</v>
      </c>
      <c r="M21" s="143">
        <v>14067</v>
      </c>
      <c r="N21" s="143">
        <v>13979</v>
      </c>
      <c r="O21" s="143">
        <v>16977</v>
      </c>
      <c r="P21" s="143">
        <v>24693</v>
      </c>
      <c r="Q21" s="144">
        <v>21933</v>
      </c>
      <c r="R21" s="110">
        <f t="shared" si="2"/>
        <v>211388</v>
      </c>
      <c r="S21" s="111">
        <f t="shared" si="0"/>
        <v>61340</v>
      </c>
      <c r="T21" s="112">
        <f t="shared" si="1"/>
        <v>150048</v>
      </c>
    </row>
    <row r="22" spans="2:20" x14ac:dyDescent="0.4">
      <c r="B22" s="108">
        <v>18</v>
      </c>
      <c r="C22" s="141" t="s">
        <v>340</v>
      </c>
      <c r="D22" s="142">
        <v>215</v>
      </c>
      <c r="E22" s="109" t="s">
        <v>325</v>
      </c>
      <c r="F22" s="143">
        <v>11062</v>
      </c>
      <c r="G22" s="143">
        <v>12194</v>
      </c>
      <c r="H22" s="143">
        <v>15654</v>
      </c>
      <c r="I22" s="143">
        <v>25144</v>
      </c>
      <c r="J22" s="143">
        <v>21621</v>
      </c>
      <c r="K22" s="143">
        <v>24268</v>
      </c>
      <c r="L22" s="143">
        <v>24482</v>
      </c>
      <c r="M22" s="143">
        <v>13343</v>
      </c>
      <c r="N22" s="143">
        <v>17610</v>
      </c>
      <c r="O22" s="143">
        <v>14645</v>
      </c>
      <c r="P22" s="143">
        <v>26408</v>
      </c>
      <c r="Q22" s="144">
        <v>19702</v>
      </c>
      <c r="R22" s="110">
        <f t="shared" si="2"/>
        <v>226133</v>
      </c>
      <c r="S22" s="111">
        <f t="shared" si="0"/>
        <v>71033</v>
      </c>
      <c r="T22" s="112">
        <f t="shared" si="1"/>
        <v>155100</v>
      </c>
    </row>
    <row r="23" spans="2:20" x14ac:dyDescent="0.4">
      <c r="B23" s="108">
        <v>19</v>
      </c>
      <c r="C23" s="141" t="s">
        <v>341</v>
      </c>
      <c r="D23" s="142">
        <v>181</v>
      </c>
      <c r="E23" s="109" t="s">
        <v>325</v>
      </c>
      <c r="F23" s="143">
        <v>7022</v>
      </c>
      <c r="G23" s="143">
        <v>6951</v>
      </c>
      <c r="H23" s="143">
        <v>8076</v>
      </c>
      <c r="I23" s="143">
        <v>13471</v>
      </c>
      <c r="J23" s="143">
        <v>16200</v>
      </c>
      <c r="K23" s="143">
        <v>12234</v>
      </c>
      <c r="L23" s="143">
        <v>19337</v>
      </c>
      <c r="M23" s="143">
        <v>8184</v>
      </c>
      <c r="N23" s="143">
        <v>8762</v>
      </c>
      <c r="O23" s="143">
        <v>10713</v>
      </c>
      <c r="P23" s="143">
        <v>15323</v>
      </c>
      <c r="Q23" s="144">
        <v>12746</v>
      </c>
      <c r="R23" s="110">
        <f t="shared" si="2"/>
        <v>139019</v>
      </c>
      <c r="S23" s="111">
        <f t="shared" si="0"/>
        <v>41905</v>
      </c>
      <c r="T23" s="112">
        <f t="shared" si="1"/>
        <v>97114</v>
      </c>
    </row>
    <row r="24" spans="2:20" x14ac:dyDescent="0.4">
      <c r="B24" s="108">
        <v>20</v>
      </c>
      <c r="C24" s="141" t="s">
        <v>342</v>
      </c>
      <c r="D24" s="142">
        <v>127</v>
      </c>
      <c r="E24" s="109" t="s">
        <v>325</v>
      </c>
      <c r="F24" s="143">
        <v>5747</v>
      </c>
      <c r="G24" s="143">
        <v>6889</v>
      </c>
      <c r="H24" s="143">
        <v>8018</v>
      </c>
      <c r="I24" s="143">
        <v>14468</v>
      </c>
      <c r="J24" s="143">
        <v>13699</v>
      </c>
      <c r="K24" s="143">
        <v>13265</v>
      </c>
      <c r="L24" s="143">
        <v>13777</v>
      </c>
      <c r="M24" s="143">
        <v>6958</v>
      </c>
      <c r="N24" s="143">
        <v>10177</v>
      </c>
      <c r="O24" s="143">
        <v>9320</v>
      </c>
      <c r="P24" s="143">
        <v>16233</v>
      </c>
      <c r="Q24" s="144">
        <v>11809</v>
      </c>
      <c r="R24" s="110">
        <f t="shared" si="2"/>
        <v>130360</v>
      </c>
      <c r="S24" s="111">
        <f t="shared" si="0"/>
        <v>41432</v>
      </c>
      <c r="T24" s="112">
        <f t="shared" si="1"/>
        <v>88928</v>
      </c>
    </row>
    <row r="25" spans="2:20" x14ac:dyDescent="0.4">
      <c r="B25" s="108">
        <v>21</v>
      </c>
      <c r="C25" s="141" t="s">
        <v>343</v>
      </c>
      <c r="D25" s="142">
        <v>165</v>
      </c>
      <c r="E25" s="109" t="s">
        <v>325</v>
      </c>
      <c r="F25" s="143">
        <v>8789</v>
      </c>
      <c r="G25" s="143">
        <v>9776</v>
      </c>
      <c r="H25" s="143">
        <v>12888</v>
      </c>
      <c r="I25" s="143">
        <v>20592</v>
      </c>
      <c r="J25" s="143">
        <v>11758</v>
      </c>
      <c r="K25" s="143">
        <v>20042</v>
      </c>
      <c r="L25" s="143">
        <v>16517</v>
      </c>
      <c r="M25" s="143">
        <v>11312</v>
      </c>
      <c r="N25" s="143">
        <v>14711</v>
      </c>
      <c r="O25" s="143">
        <v>13612</v>
      </c>
      <c r="P25" s="143">
        <v>23722</v>
      </c>
      <c r="Q25" s="144">
        <v>20045</v>
      </c>
      <c r="R25" s="110">
        <f t="shared" si="2"/>
        <v>183764</v>
      </c>
      <c r="S25" s="111">
        <f t="shared" si="0"/>
        <v>52392</v>
      </c>
      <c r="T25" s="112">
        <f t="shared" si="1"/>
        <v>131372</v>
      </c>
    </row>
    <row r="26" spans="2:20" x14ac:dyDescent="0.4">
      <c r="B26" s="108">
        <v>22</v>
      </c>
      <c r="C26" s="141" t="s">
        <v>344</v>
      </c>
      <c r="D26" s="142">
        <v>200</v>
      </c>
      <c r="E26" s="109" t="s">
        <v>325</v>
      </c>
      <c r="F26" s="143">
        <v>11349</v>
      </c>
      <c r="G26" s="143">
        <v>10190</v>
      </c>
      <c r="H26" s="143">
        <v>12123</v>
      </c>
      <c r="I26" s="143">
        <v>17184</v>
      </c>
      <c r="J26" s="143">
        <v>22110</v>
      </c>
      <c r="K26" s="143">
        <v>17410</v>
      </c>
      <c r="L26" s="143">
        <v>24292</v>
      </c>
      <c r="M26" s="143">
        <v>11855</v>
      </c>
      <c r="N26" s="143">
        <v>13182</v>
      </c>
      <c r="O26" s="143">
        <v>14598</v>
      </c>
      <c r="P26" s="143">
        <v>20988</v>
      </c>
      <c r="Q26" s="144">
        <v>18726</v>
      </c>
      <c r="R26" s="110">
        <f t="shared" si="2"/>
        <v>194007</v>
      </c>
      <c r="S26" s="111">
        <f t="shared" si="0"/>
        <v>56704</v>
      </c>
      <c r="T26" s="112">
        <f t="shared" si="1"/>
        <v>137303</v>
      </c>
    </row>
    <row r="27" spans="2:20" x14ac:dyDescent="0.4">
      <c r="B27" s="108">
        <v>23</v>
      </c>
      <c r="C27" s="141" t="s">
        <v>345</v>
      </c>
      <c r="D27" s="142">
        <v>181</v>
      </c>
      <c r="E27" s="109" t="s">
        <v>325</v>
      </c>
      <c r="F27" s="143">
        <v>11650</v>
      </c>
      <c r="G27" s="143">
        <v>11725</v>
      </c>
      <c r="H27" s="143">
        <v>13784</v>
      </c>
      <c r="I27" s="143">
        <v>19151</v>
      </c>
      <c r="J27" s="143">
        <v>22402</v>
      </c>
      <c r="K27" s="143">
        <v>16849</v>
      </c>
      <c r="L27" s="143">
        <v>26500</v>
      </c>
      <c r="M27" s="143">
        <v>14725</v>
      </c>
      <c r="N27" s="143">
        <v>15202</v>
      </c>
      <c r="O27" s="143">
        <v>16951</v>
      </c>
      <c r="P27" s="143">
        <v>23585</v>
      </c>
      <c r="Q27" s="144">
        <v>19577</v>
      </c>
      <c r="R27" s="110">
        <f t="shared" si="2"/>
        <v>212101</v>
      </c>
      <c r="S27" s="111">
        <f t="shared" si="0"/>
        <v>58402</v>
      </c>
      <c r="T27" s="112">
        <f t="shared" si="1"/>
        <v>153699</v>
      </c>
    </row>
    <row r="28" spans="2:20" x14ac:dyDescent="0.4">
      <c r="B28" s="108">
        <v>24</v>
      </c>
      <c r="C28" s="141" t="s">
        <v>346</v>
      </c>
      <c r="D28" s="142">
        <v>112</v>
      </c>
      <c r="E28" s="109" t="s">
        <v>325</v>
      </c>
      <c r="F28" s="143">
        <v>7819</v>
      </c>
      <c r="G28" s="143">
        <v>8861</v>
      </c>
      <c r="H28" s="143">
        <v>10311</v>
      </c>
      <c r="I28" s="143">
        <v>18184</v>
      </c>
      <c r="J28" s="143">
        <v>14130</v>
      </c>
      <c r="K28" s="143">
        <v>18136</v>
      </c>
      <c r="L28" s="143">
        <v>17798</v>
      </c>
      <c r="M28" s="143">
        <v>9425</v>
      </c>
      <c r="N28" s="143">
        <v>11540</v>
      </c>
      <c r="O28" s="143">
        <v>10643</v>
      </c>
      <c r="P28" s="143">
        <v>17743</v>
      </c>
      <c r="Q28" s="144">
        <v>14407</v>
      </c>
      <c r="R28" s="110">
        <f t="shared" si="2"/>
        <v>158997</v>
      </c>
      <c r="S28" s="111">
        <f t="shared" si="0"/>
        <v>50450</v>
      </c>
      <c r="T28" s="112">
        <f t="shared" si="1"/>
        <v>108547</v>
      </c>
    </row>
    <row r="29" spans="2:20" x14ac:dyDescent="0.4">
      <c r="B29" s="108">
        <v>25</v>
      </c>
      <c r="C29" s="141" t="s">
        <v>347</v>
      </c>
      <c r="D29" s="142">
        <v>163</v>
      </c>
      <c r="E29" s="109" t="s">
        <v>325</v>
      </c>
      <c r="F29" s="143">
        <v>6288</v>
      </c>
      <c r="G29" s="143">
        <v>5972</v>
      </c>
      <c r="H29" s="143">
        <v>7381</v>
      </c>
      <c r="I29" s="143">
        <v>14031</v>
      </c>
      <c r="J29" s="143">
        <v>17771</v>
      </c>
      <c r="K29" s="143">
        <v>19366</v>
      </c>
      <c r="L29" s="143">
        <v>17537</v>
      </c>
      <c r="M29" s="143">
        <v>6995</v>
      </c>
      <c r="N29" s="143">
        <v>8556</v>
      </c>
      <c r="O29" s="143">
        <v>9964</v>
      </c>
      <c r="P29" s="143">
        <v>15467</v>
      </c>
      <c r="Q29" s="144">
        <v>13525</v>
      </c>
      <c r="R29" s="110">
        <f t="shared" si="2"/>
        <v>142853</v>
      </c>
      <c r="S29" s="111">
        <f t="shared" si="0"/>
        <v>51168</v>
      </c>
      <c r="T29" s="112">
        <f t="shared" si="1"/>
        <v>91685</v>
      </c>
    </row>
    <row r="30" spans="2:20" x14ac:dyDescent="0.4">
      <c r="B30" s="108">
        <v>26</v>
      </c>
      <c r="C30" s="141" t="s">
        <v>348</v>
      </c>
      <c r="D30" s="142">
        <v>129</v>
      </c>
      <c r="E30" s="109" t="s">
        <v>325</v>
      </c>
      <c r="F30" s="143">
        <v>5639</v>
      </c>
      <c r="G30" s="143">
        <v>5014</v>
      </c>
      <c r="H30" s="143">
        <v>5455</v>
      </c>
      <c r="I30" s="143">
        <v>12073</v>
      </c>
      <c r="J30" s="143">
        <v>14781</v>
      </c>
      <c r="K30" s="143">
        <v>10943</v>
      </c>
      <c r="L30" s="143">
        <v>17768</v>
      </c>
      <c r="M30" s="143">
        <v>5451</v>
      </c>
      <c r="N30" s="143">
        <v>7747</v>
      </c>
      <c r="O30" s="143">
        <v>8763</v>
      </c>
      <c r="P30" s="143">
        <v>14717</v>
      </c>
      <c r="Q30" s="144">
        <v>11916</v>
      </c>
      <c r="R30" s="110">
        <f t="shared" si="2"/>
        <v>120267</v>
      </c>
      <c r="S30" s="111">
        <f t="shared" si="0"/>
        <v>37797</v>
      </c>
      <c r="T30" s="112">
        <f t="shared" si="1"/>
        <v>82470</v>
      </c>
    </row>
    <row r="31" spans="2:20" x14ac:dyDescent="0.4">
      <c r="B31" s="108">
        <v>27</v>
      </c>
      <c r="C31" s="141" t="s">
        <v>349</v>
      </c>
      <c r="D31" s="142">
        <v>177</v>
      </c>
      <c r="E31" s="109" t="s">
        <v>325</v>
      </c>
      <c r="F31" s="143">
        <v>7072</v>
      </c>
      <c r="G31" s="143">
        <v>8251</v>
      </c>
      <c r="H31" s="143">
        <v>9302</v>
      </c>
      <c r="I31" s="143">
        <v>15735</v>
      </c>
      <c r="J31" s="143">
        <v>15110</v>
      </c>
      <c r="K31" s="143">
        <v>16648</v>
      </c>
      <c r="L31" s="143">
        <v>15540</v>
      </c>
      <c r="M31" s="143">
        <v>8966</v>
      </c>
      <c r="N31" s="143">
        <v>11158</v>
      </c>
      <c r="O31" s="143">
        <v>10851</v>
      </c>
      <c r="P31" s="143">
        <v>18476</v>
      </c>
      <c r="Q31" s="144">
        <v>13485</v>
      </c>
      <c r="R31" s="110">
        <f t="shared" si="2"/>
        <v>150594</v>
      </c>
      <c r="S31" s="111">
        <f t="shared" si="0"/>
        <v>47493</v>
      </c>
      <c r="T31" s="112">
        <f t="shared" si="1"/>
        <v>103101</v>
      </c>
    </row>
    <row r="32" spans="2:20" x14ac:dyDescent="0.4">
      <c r="B32" s="108">
        <v>28</v>
      </c>
      <c r="C32" s="141" t="s">
        <v>350</v>
      </c>
      <c r="D32" s="142">
        <v>190</v>
      </c>
      <c r="E32" s="109" t="s">
        <v>325</v>
      </c>
      <c r="F32" s="143">
        <v>7990</v>
      </c>
      <c r="G32" s="143">
        <v>9781</v>
      </c>
      <c r="H32" s="143">
        <v>12724</v>
      </c>
      <c r="I32" s="143">
        <v>19387</v>
      </c>
      <c r="J32" s="143">
        <v>12095</v>
      </c>
      <c r="K32" s="143">
        <v>22273</v>
      </c>
      <c r="L32" s="143">
        <v>15680</v>
      </c>
      <c r="M32" s="143">
        <v>11487</v>
      </c>
      <c r="N32" s="143">
        <v>13396</v>
      </c>
      <c r="O32" s="143">
        <v>11849</v>
      </c>
      <c r="P32" s="143">
        <v>19626</v>
      </c>
      <c r="Q32" s="144">
        <v>15274</v>
      </c>
      <c r="R32" s="110">
        <f t="shared" si="2"/>
        <v>171562</v>
      </c>
      <c r="S32" s="111">
        <f t="shared" si="0"/>
        <v>53755</v>
      </c>
      <c r="T32" s="112">
        <f t="shared" si="1"/>
        <v>117807</v>
      </c>
    </row>
    <row r="33" spans="2:20" x14ac:dyDescent="0.4">
      <c r="B33" s="108">
        <v>29</v>
      </c>
      <c r="C33" s="141" t="s">
        <v>351</v>
      </c>
      <c r="D33" s="142">
        <v>106</v>
      </c>
      <c r="E33" s="109" t="s">
        <v>325</v>
      </c>
      <c r="F33" s="143">
        <v>4913</v>
      </c>
      <c r="G33" s="143">
        <v>4474</v>
      </c>
      <c r="H33" s="143">
        <v>5751</v>
      </c>
      <c r="I33" s="143">
        <v>11219</v>
      </c>
      <c r="J33" s="143">
        <v>11833</v>
      </c>
      <c r="K33" s="143">
        <v>11273</v>
      </c>
      <c r="L33" s="143">
        <v>11926</v>
      </c>
      <c r="M33" s="143">
        <v>4547</v>
      </c>
      <c r="N33" s="143">
        <v>7383</v>
      </c>
      <c r="O33" s="143">
        <v>5880</v>
      </c>
      <c r="P33" s="143">
        <v>14371</v>
      </c>
      <c r="Q33" s="144">
        <v>10705</v>
      </c>
      <c r="R33" s="110">
        <f t="shared" si="2"/>
        <v>104275</v>
      </c>
      <c r="S33" s="111">
        <f t="shared" si="0"/>
        <v>34325</v>
      </c>
      <c r="T33" s="112">
        <f t="shared" si="1"/>
        <v>69950</v>
      </c>
    </row>
    <row r="34" spans="2:20" x14ac:dyDescent="0.4">
      <c r="B34" s="108">
        <v>30</v>
      </c>
      <c r="C34" s="141" t="s">
        <v>352</v>
      </c>
      <c r="D34" s="142">
        <v>128</v>
      </c>
      <c r="E34" s="109" t="s">
        <v>325</v>
      </c>
      <c r="F34" s="143">
        <v>9311</v>
      </c>
      <c r="G34" s="143">
        <v>10061</v>
      </c>
      <c r="H34" s="143">
        <v>12566</v>
      </c>
      <c r="I34" s="143">
        <v>17832</v>
      </c>
      <c r="J34" s="143">
        <v>18006</v>
      </c>
      <c r="K34" s="143">
        <v>17529</v>
      </c>
      <c r="L34" s="143">
        <v>17317</v>
      </c>
      <c r="M34" s="143">
        <v>11236</v>
      </c>
      <c r="N34" s="143">
        <v>13071</v>
      </c>
      <c r="O34" s="143">
        <v>12321</v>
      </c>
      <c r="P34" s="143">
        <v>20821</v>
      </c>
      <c r="Q34" s="144">
        <v>15463</v>
      </c>
      <c r="R34" s="110">
        <f t="shared" si="2"/>
        <v>175534</v>
      </c>
      <c r="S34" s="111">
        <f t="shared" si="0"/>
        <v>53367</v>
      </c>
      <c r="T34" s="112">
        <f t="shared" si="1"/>
        <v>122167</v>
      </c>
    </row>
    <row r="35" spans="2:20" x14ac:dyDescent="0.4">
      <c r="B35" s="108">
        <v>31</v>
      </c>
      <c r="C35" s="141" t="s">
        <v>353</v>
      </c>
      <c r="D35" s="142">
        <v>148</v>
      </c>
      <c r="E35" s="109" t="s">
        <v>325</v>
      </c>
      <c r="F35" s="143">
        <v>10158</v>
      </c>
      <c r="G35" s="143">
        <v>10492</v>
      </c>
      <c r="H35" s="143">
        <v>11616</v>
      </c>
      <c r="I35" s="143">
        <v>16850</v>
      </c>
      <c r="J35" s="143">
        <v>19112</v>
      </c>
      <c r="K35" s="143">
        <v>13799</v>
      </c>
      <c r="L35" s="143">
        <v>21992</v>
      </c>
      <c r="M35" s="143">
        <v>12836</v>
      </c>
      <c r="N35" s="143">
        <v>12934</v>
      </c>
      <c r="O35" s="143">
        <v>13810</v>
      </c>
      <c r="P35" s="143">
        <v>18645</v>
      </c>
      <c r="Q35" s="144">
        <v>15336</v>
      </c>
      <c r="R35" s="110">
        <f t="shared" si="2"/>
        <v>177580</v>
      </c>
      <c r="S35" s="111">
        <f t="shared" si="0"/>
        <v>49761</v>
      </c>
      <c r="T35" s="112">
        <f t="shared" si="1"/>
        <v>127819</v>
      </c>
    </row>
    <row r="36" spans="2:20" x14ac:dyDescent="0.4">
      <c r="B36" s="108">
        <v>32</v>
      </c>
      <c r="C36" s="141" t="s">
        <v>354</v>
      </c>
      <c r="D36" s="142">
        <v>184</v>
      </c>
      <c r="E36" s="109" t="s">
        <v>325</v>
      </c>
      <c r="F36" s="143">
        <v>8277</v>
      </c>
      <c r="G36" s="143">
        <v>10221</v>
      </c>
      <c r="H36" s="143">
        <v>13666</v>
      </c>
      <c r="I36" s="143">
        <v>24178</v>
      </c>
      <c r="J36" s="143">
        <v>10528</v>
      </c>
      <c r="K36" s="143">
        <v>21519</v>
      </c>
      <c r="L36" s="143">
        <v>16145</v>
      </c>
      <c r="M36" s="143">
        <v>12285</v>
      </c>
      <c r="N36" s="143">
        <v>16185</v>
      </c>
      <c r="O36" s="143">
        <v>15623</v>
      </c>
      <c r="P36" s="143">
        <v>20505</v>
      </c>
      <c r="Q36" s="144">
        <v>18862</v>
      </c>
      <c r="R36" s="110">
        <f t="shared" si="2"/>
        <v>187994</v>
      </c>
      <c r="S36" s="111">
        <f t="shared" si="0"/>
        <v>56225</v>
      </c>
      <c r="T36" s="112">
        <f t="shared" si="1"/>
        <v>131769</v>
      </c>
    </row>
    <row r="37" spans="2:20" x14ac:dyDescent="0.4">
      <c r="B37" s="108">
        <v>33</v>
      </c>
      <c r="C37" s="141" t="s">
        <v>355</v>
      </c>
      <c r="D37" s="142">
        <v>237</v>
      </c>
      <c r="E37" s="109" t="s">
        <v>325</v>
      </c>
      <c r="F37" s="143">
        <v>12908</v>
      </c>
      <c r="G37" s="143">
        <v>15145</v>
      </c>
      <c r="H37" s="143">
        <v>21079</v>
      </c>
      <c r="I37" s="143">
        <v>31960</v>
      </c>
      <c r="J37" s="143">
        <v>15508</v>
      </c>
      <c r="K37" s="143">
        <v>34663</v>
      </c>
      <c r="L37" s="143">
        <v>18805</v>
      </c>
      <c r="M37" s="143">
        <v>16594</v>
      </c>
      <c r="N37" s="143">
        <v>21915</v>
      </c>
      <c r="O37" s="143">
        <v>18766</v>
      </c>
      <c r="P37" s="143">
        <v>25720</v>
      </c>
      <c r="Q37" s="144">
        <v>21538</v>
      </c>
      <c r="R37" s="110">
        <f t="shared" si="2"/>
        <v>254601</v>
      </c>
      <c r="S37" s="111">
        <f t="shared" si="0"/>
        <v>82131</v>
      </c>
      <c r="T37" s="112">
        <f t="shared" si="1"/>
        <v>172470</v>
      </c>
    </row>
    <row r="38" spans="2:20" x14ac:dyDescent="0.4">
      <c r="B38" s="108">
        <v>34</v>
      </c>
      <c r="C38" s="141" t="s">
        <v>356</v>
      </c>
      <c r="D38" s="142">
        <v>149</v>
      </c>
      <c r="E38" s="109" t="s">
        <v>325</v>
      </c>
      <c r="F38" s="143">
        <v>6058</v>
      </c>
      <c r="G38" s="143">
        <v>7088</v>
      </c>
      <c r="H38" s="143">
        <v>8297</v>
      </c>
      <c r="I38" s="143">
        <v>14906</v>
      </c>
      <c r="J38" s="143">
        <v>10838</v>
      </c>
      <c r="K38" s="143">
        <v>14902</v>
      </c>
      <c r="L38" s="143">
        <v>14326</v>
      </c>
      <c r="M38" s="143">
        <v>7577</v>
      </c>
      <c r="N38" s="143">
        <v>11067</v>
      </c>
      <c r="O38" s="143">
        <v>9723</v>
      </c>
      <c r="P38" s="143">
        <v>16525</v>
      </c>
      <c r="Q38" s="144">
        <v>11256</v>
      </c>
      <c r="R38" s="110">
        <f t="shared" si="2"/>
        <v>132563</v>
      </c>
      <c r="S38" s="111">
        <f t="shared" si="0"/>
        <v>40646</v>
      </c>
      <c r="T38" s="112">
        <f t="shared" si="1"/>
        <v>91917</v>
      </c>
    </row>
    <row r="39" spans="2:20" x14ac:dyDescent="0.4">
      <c r="B39" s="108">
        <v>35</v>
      </c>
      <c r="C39" s="141" t="s">
        <v>357</v>
      </c>
      <c r="D39" s="142">
        <v>206</v>
      </c>
      <c r="E39" s="109" t="s">
        <v>325</v>
      </c>
      <c r="F39" s="143">
        <v>9141</v>
      </c>
      <c r="G39" s="143">
        <v>10072</v>
      </c>
      <c r="H39" s="143">
        <v>13882</v>
      </c>
      <c r="I39" s="143">
        <v>25126</v>
      </c>
      <c r="J39" s="143">
        <v>14998</v>
      </c>
      <c r="K39" s="143">
        <v>23812</v>
      </c>
      <c r="L39" s="143">
        <v>18530</v>
      </c>
      <c r="M39" s="143">
        <v>11828</v>
      </c>
      <c r="N39" s="143">
        <v>16063</v>
      </c>
      <c r="O39" s="143">
        <v>13823</v>
      </c>
      <c r="P39" s="143">
        <v>22988</v>
      </c>
      <c r="Q39" s="144">
        <v>19555</v>
      </c>
      <c r="R39" s="110">
        <f t="shared" si="2"/>
        <v>199818</v>
      </c>
      <c r="S39" s="111">
        <f t="shared" si="0"/>
        <v>63936</v>
      </c>
      <c r="T39" s="112">
        <f t="shared" si="1"/>
        <v>135882</v>
      </c>
    </row>
    <row r="40" spans="2:20" x14ac:dyDescent="0.4">
      <c r="B40" s="108">
        <v>36</v>
      </c>
      <c r="C40" s="141" t="s">
        <v>358</v>
      </c>
      <c r="D40" s="142">
        <v>209</v>
      </c>
      <c r="E40" s="109" t="s">
        <v>325</v>
      </c>
      <c r="F40" s="143">
        <v>9210</v>
      </c>
      <c r="G40" s="143">
        <v>11078</v>
      </c>
      <c r="H40" s="143">
        <v>15495</v>
      </c>
      <c r="I40" s="143">
        <v>27541</v>
      </c>
      <c r="J40" s="143">
        <v>14510</v>
      </c>
      <c r="K40" s="143">
        <v>29598</v>
      </c>
      <c r="L40" s="143">
        <v>19712</v>
      </c>
      <c r="M40" s="143">
        <v>13253</v>
      </c>
      <c r="N40" s="143">
        <v>19902</v>
      </c>
      <c r="O40" s="143">
        <v>21161</v>
      </c>
      <c r="P40" s="143">
        <v>29501</v>
      </c>
      <c r="Q40" s="144">
        <v>24243</v>
      </c>
      <c r="R40" s="110">
        <f t="shared" si="2"/>
        <v>235204</v>
      </c>
      <c r="S40" s="111">
        <f t="shared" si="0"/>
        <v>71649</v>
      </c>
      <c r="T40" s="112">
        <f t="shared" si="1"/>
        <v>163555</v>
      </c>
    </row>
    <row r="41" spans="2:20" x14ac:dyDescent="0.4">
      <c r="B41" s="108">
        <v>37</v>
      </c>
      <c r="C41" s="141" t="s">
        <v>359</v>
      </c>
      <c r="D41" s="142">
        <v>137</v>
      </c>
      <c r="E41" s="109" t="s">
        <v>325</v>
      </c>
      <c r="F41" s="143">
        <v>8584</v>
      </c>
      <c r="G41" s="143">
        <v>8552</v>
      </c>
      <c r="H41" s="143">
        <v>10125</v>
      </c>
      <c r="I41" s="143">
        <v>14970</v>
      </c>
      <c r="J41" s="143">
        <v>13751</v>
      </c>
      <c r="K41" s="143">
        <v>11447</v>
      </c>
      <c r="L41" s="143">
        <v>17665</v>
      </c>
      <c r="M41" s="143">
        <v>9965</v>
      </c>
      <c r="N41" s="143">
        <v>10828</v>
      </c>
      <c r="O41" s="143">
        <v>11774</v>
      </c>
      <c r="P41" s="143">
        <v>15142</v>
      </c>
      <c r="Q41" s="144">
        <v>13080</v>
      </c>
      <c r="R41" s="110">
        <f t="shared" si="2"/>
        <v>145883</v>
      </c>
      <c r="S41" s="111">
        <f t="shared" si="0"/>
        <v>40168</v>
      </c>
      <c r="T41" s="112">
        <f t="shared" si="1"/>
        <v>105715</v>
      </c>
    </row>
    <row r="42" spans="2:20" x14ac:dyDescent="0.4">
      <c r="B42" s="108">
        <v>38</v>
      </c>
      <c r="C42" s="141" t="s">
        <v>360</v>
      </c>
      <c r="D42" s="142">
        <v>206</v>
      </c>
      <c r="E42" s="109" t="s">
        <v>325</v>
      </c>
      <c r="F42" s="143">
        <v>8156</v>
      </c>
      <c r="G42" s="143">
        <v>11406</v>
      </c>
      <c r="H42" s="143">
        <v>17237</v>
      </c>
      <c r="I42" s="143">
        <v>26962</v>
      </c>
      <c r="J42" s="143">
        <v>14796</v>
      </c>
      <c r="K42" s="143">
        <v>29657</v>
      </c>
      <c r="L42" s="143">
        <v>20233</v>
      </c>
      <c r="M42" s="143">
        <v>13667</v>
      </c>
      <c r="N42" s="143">
        <v>14849</v>
      </c>
      <c r="O42" s="143">
        <v>16571</v>
      </c>
      <c r="P42" s="143">
        <v>22014</v>
      </c>
      <c r="Q42" s="144">
        <v>17775</v>
      </c>
      <c r="R42" s="110">
        <f t="shared" si="2"/>
        <v>213323</v>
      </c>
      <c r="S42" s="111">
        <f t="shared" si="0"/>
        <v>71415</v>
      </c>
      <c r="T42" s="112">
        <f t="shared" si="1"/>
        <v>141908</v>
      </c>
    </row>
    <row r="43" spans="2:20" x14ac:dyDescent="0.4">
      <c r="B43" s="108">
        <v>39</v>
      </c>
      <c r="C43" s="141" t="s">
        <v>361</v>
      </c>
      <c r="D43" s="142">
        <v>186</v>
      </c>
      <c r="E43" s="109" t="s">
        <v>325</v>
      </c>
      <c r="F43" s="143">
        <v>7084</v>
      </c>
      <c r="G43" s="143">
        <v>8437</v>
      </c>
      <c r="H43" s="143">
        <v>11073</v>
      </c>
      <c r="I43" s="143">
        <v>20020</v>
      </c>
      <c r="J43" s="143">
        <v>17664</v>
      </c>
      <c r="K43" s="143">
        <v>19248</v>
      </c>
      <c r="L43" s="143">
        <v>19198</v>
      </c>
      <c r="M43" s="143">
        <v>9611</v>
      </c>
      <c r="N43" s="143">
        <v>13661</v>
      </c>
      <c r="O43" s="143">
        <v>11750</v>
      </c>
      <c r="P43" s="143">
        <v>23525</v>
      </c>
      <c r="Q43" s="144">
        <v>17064</v>
      </c>
      <c r="R43" s="110">
        <f t="shared" si="2"/>
        <v>178335</v>
      </c>
      <c r="S43" s="111">
        <f t="shared" si="0"/>
        <v>56932</v>
      </c>
      <c r="T43" s="112">
        <f t="shared" si="1"/>
        <v>121403</v>
      </c>
    </row>
    <row r="44" spans="2:20" x14ac:dyDescent="0.4">
      <c r="B44" s="108">
        <v>40</v>
      </c>
      <c r="C44" s="141" t="s">
        <v>362</v>
      </c>
      <c r="D44" s="142">
        <v>170</v>
      </c>
      <c r="E44" s="109" t="s">
        <v>325</v>
      </c>
      <c r="F44" s="143">
        <v>6537</v>
      </c>
      <c r="G44" s="143">
        <v>7112</v>
      </c>
      <c r="H44" s="143">
        <v>10040</v>
      </c>
      <c r="I44" s="143">
        <v>15605</v>
      </c>
      <c r="J44" s="143">
        <v>9610</v>
      </c>
      <c r="K44" s="143">
        <v>18292</v>
      </c>
      <c r="L44" s="143">
        <v>12269</v>
      </c>
      <c r="M44" s="143">
        <v>8875</v>
      </c>
      <c r="N44" s="143">
        <v>11734</v>
      </c>
      <c r="O44" s="143">
        <v>11045</v>
      </c>
      <c r="P44" s="143">
        <v>16937</v>
      </c>
      <c r="Q44" s="144">
        <v>14036</v>
      </c>
      <c r="R44" s="110">
        <f t="shared" si="2"/>
        <v>142092</v>
      </c>
      <c r="S44" s="111">
        <f t="shared" si="0"/>
        <v>43507</v>
      </c>
      <c r="T44" s="112">
        <f t="shared" si="1"/>
        <v>98585</v>
      </c>
    </row>
    <row r="45" spans="2:20" x14ac:dyDescent="0.4">
      <c r="B45" s="108">
        <v>41</v>
      </c>
      <c r="C45" s="141" t="s">
        <v>363</v>
      </c>
      <c r="D45" s="142">
        <v>121</v>
      </c>
      <c r="E45" s="109" t="s">
        <v>325</v>
      </c>
      <c r="F45" s="143">
        <v>4761</v>
      </c>
      <c r="G45" s="143">
        <v>5128</v>
      </c>
      <c r="H45" s="143">
        <v>7927</v>
      </c>
      <c r="I45" s="143">
        <v>15736</v>
      </c>
      <c r="J45" s="143">
        <v>9203</v>
      </c>
      <c r="K45" s="143">
        <v>14380</v>
      </c>
      <c r="L45" s="143">
        <v>10356</v>
      </c>
      <c r="M45" s="143">
        <v>6516</v>
      </c>
      <c r="N45" s="143">
        <v>9664</v>
      </c>
      <c r="O45" s="143">
        <v>8164</v>
      </c>
      <c r="P45" s="143">
        <v>14009</v>
      </c>
      <c r="Q45" s="144">
        <v>12413</v>
      </c>
      <c r="R45" s="110">
        <f t="shared" si="2"/>
        <v>118257</v>
      </c>
      <c r="S45" s="111">
        <f t="shared" si="0"/>
        <v>39319</v>
      </c>
      <c r="T45" s="112">
        <f t="shared" si="1"/>
        <v>78938</v>
      </c>
    </row>
    <row r="46" spans="2:20" x14ac:dyDescent="0.4">
      <c r="B46" s="108">
        <v>42</v>
      </c>
      <c r="C46" s="141" t="s">
        <v>364</v>
      </c>
      <c r="D46" s="142">
        <v>187</v>
      </c>
      <c r="E46" s="109" t="s">
        <v>325</v>
      </c>
      <c r="F46" s="143">
        <v>11202</v>
      </c>
      <c r="G46" s="143">
        <v>10933</v>
      </c>
      <c r="H46" s="143">
        <v>12488</v>
      </c>
      <c r="I46" s="143">
        <v>21412</v>
      </c>
      <c r="J46" s="143">
        <v>22278</v>
      </c>
      <c r="K46" s="143">
        <v>18079</v>
      </c>
      <c r="L46" s="143">
        <v>26316</v>
      </c>
      <c r="M46" s="143">
        <v>12590</v>
      </c>
      <c r="N46" s="143">
        <v>14881</v>
      </c>
      <c r="O46" s="143">
        <v>14755</v>
      </c>
      <c r="P46" s="143">
        <v>22405</v>
      </c>
      <c r="Q46" s="144">
        <v>18755</v>
      </c>
      <c r="R46" s="110">
        <f t="shared" si="2"/>
        <v>206094</v>
      </c>
      <c r="S46" s="111">
        <f t="shared" si="0"/>
        <v>61769</v>
      </c>
      <c r="T46" s="112">
        <f t="shared" si="1"/>
        <v>144325</v>
      </c>
    </row>
    <row r="47" spans="2:20" x14ac:dyDescent="0.4">
      <c r="B47" s="108">
        <v>43</v>
      </c>
      <c r="C47" s="141" t="s">
        <v>365</v>
      </c>
      <c r="D47" s="142">
        <v>150</v>
      </c>
      <c r="E47" s="109" t="s">
        <v>325</v>
      </c>
      <c r="F47" s="143">
        <v>8429</v>
      </c>
      <c r="G47" s="143">
        <v>10082</v>
      </c>
      <c r="H47" s="143">
        <v>13264</v>
      </c>
      <c r="I47" s="143">
        <v>20158</v>
      </c>
      <c r="J47" s="143">
        <v>11897</v>
      </c>
      <c r="K47" s="143">
        <v>22117</v>
      </c>
      <c r="L47" s="143">
        <v>16642</v>
      </c>
      <c r="M47" s="143">
        <v>11850</v>
      </c>
      <c r="N47" s="143">
        <v>16067</v>
      </c>
      <c r="O47" s="143">
        <v>15487</v>
      </c>
      <c r="P47" s="143">
        <v>22112</v>
      </c>
      <c r="Q47" s="144">
        <v>19072</v>
      </c>
      <c r="R47" s="110">
        <f t="shared" si="2"/>
        <v>187177</v>
      </c>
      <c r="S47" s="111">
        <f t="shared" si="0"/>
        <v>54172</v>
      </c>
      <c r="T47" s="112">
        <f t="shared" si="1"/>
        <v>133005</v>
      </c>
    </row>
    <row r="48" spans="2:20" x14ac:dyDescent="0.4">
      <c r="B48" s="108">
        <v>44</v>
      </c>
      <c r="C48" s="141" t="s">
        <v>366</v>
      </c>
      <c r="D48" s="142">
        <v>161</v>
      </c>
      <c r="E48" s="109" t="s">
        <v>325</v>
      </c>
      <c r="F48" s="143">
        <v>7664</v>
      </c>
      <c r="G48" s="143">
        <v>7448</v>
      </c>
      <c r="H48" s="143">
        <v>8612</v>
      </c>
      <c r="I48" s="143">
        <v>15962</v>
      </c>
      <c r="J48" s="143">
        <v>20761</v>
      </c>
      <c r="K48" s="143">
        <v>15510</v>
      </c>
      <c r="L48" s="143">
        <v>20759</v>
      </c>
      <c r="M48" s="143">
        <v>7719</v>
      </c>
      <c r="N48" s="143">
        <v>9512</v>
      </c>
      <c r="O48" s="143">
        <v>12043</v>
      </c>
      <c r="P48" s="143">
        <v>19342</v>
      </c>
      <c r="Q48" s="144">
        <v>15182</v>
      </c>
      <c r="R48" s="110">
        <f t="shared" si="2"/>
        <v>160514</v>
      </c>
      <c r="S48" s="111">
        <f t="shared" si="0"/>
        <v>52233</v>
      </c>
      <c r="T48" s="112">
        <f t="shared" si="1"/>
        <v>108281</v>
      </c>
    </row>
    <row r="49" spans="2:20" x14ac:dyDescent="0.4">
      <c r="B49" s="108">
        <v>45</v>
      </c>
      <c r="C49" s="141" t="s">
        <v>401</v>
      </c>
      <c r="D49" s="142" t="s">
        <v>216</v>
      </c>
      <c r="E49" s="109" t="s">
        <v>325</v>
      </c>
      <c r="F49" s="113" t="s">
        <v>216</v>
      </c>
      <c r="G49" s="113" t="s">
        <v>216</v>
      </c>
      <c r="H49" s="113" t="s">
        <v>216</v>
      </c>
      <c r="I49" s="113" t="s">
        <v>216</v>
      </c>
      <c r="J49" s="113" t="s">
        <v>216</v>
      </c>
      <c r="K49" s="113" t="s">
        <v>216</v>
      </c>
      <c r="L49" s="113" t="s">
        <v>216</v>
      </c>
      <c r="M49" s="113" t="s">
        <v>216</v>
      </c>
      <c r="N49" s="113" t="s">
        <v>216</v>
      </c>
      <c r="O49" s="113" t="s">
        <v>216</v>
      </c>
      <c r="P49" s="113" t="s">
        <v>216</v>
      </c>
      <c r="Q49" s="114" t="s">
        <v>216</v>
      </c>
      <c r="R49" s="110">
        <f t="shared" si="2"/>
        <v>0</v>
      </c>
      <c r="S49" s="111">
        <f t="shared" si="0"/>
        <v>0</v>
      </c>
      <c r="T49" s="112">
        <f t="shared" si="1"/>
        <v>0</v>
      </c>
    </row>
    <row r="50" spans="2:20" x14ac:dyDescent="0.4">
      <c r="B50" s="108">
        <v>46</v>
      </c>
      <c r="C50" s="141" t="s">
        <v>56</v>
      </c>
      <c r="D50" s="142">
        <v>205</v>
      </c>
      <c r="E50" s="109" t="s">
        <v>325</v>
      </c>
      <c r="F50" s="143">
        <v>11464</v>
      </c>
      <c r="G50" s="143">
        <v>8631</v>
      </c>
      <c r="H50" s="143">
        <v>11083</v>
      </c>
      <c r="I50" s="143">
        <v>16745</v>
      </c>
      <c r="J50" s="143">
        <v>26278</v>
      </c>
      <c r="K50" s="143">
        <v>20004</v>
      </c>
      <c r="L50" s="143">
        <v>27756</v>
      </c>
      <c r="M50" s="143">
        <v>9551</v>
      </c>
      <c r="N50" s="143">
        <v>12226</v>
      </c>
      <c r="O50" s="143">
        <v>19399</v>
      </c>
      <c r="P50" s="143">
        <v>27757</v>
      </c>
      <c r="Q50" s="144">
        <v>23913</v>
      </c>
      <c r="R50" s="110">
        <f t="shared" si="2"/>
        <v>214807</v>
      </c>
      <c r="S50" s="111">
        <f t="shared" si="0"/>
        <v>63027</v>
      </c>
      <c r="T50" s="112">
        <f t="shared" si="1"/>
        <v>151780</v>
      </c>
    </row>
    <row r="51" spans="2:20" x14ac:dyDescent="0.4">
      <c r="B51" s="108">
        <v>47</v>
      </c>
      <c r="C51" s="141" t="s">
        <v>57</v>
      </c>
      <c r="D51" s="142">
        <v>178</v>
      </c>
      <c r="E51" s="109" t="s">
        <v>325</v>
      </c>
      <c r="F51" s="143">
        <v>7728</v>
      </c>
      <c r="G51" s="143">
        <v>7718</v>
      </c>
      <c r="H51" s="143">
        <v>9593</v>
      </c>
      <c r="I51" s="143">
        <v>18071</v>
      </c>
      <c r="J51" s="143">
        <v>20608</v>
      </c>
      <c r="K51" s="143">
        <v>19988</v>
      </c>
      <c r="L51" s="143">
        <v>19118</v>
      </c>
      <c r="M51" s="143">
        <v>8262</v>
      </c>
      <c r="N51" s="143">
        <v>13140</v>
      </c>
      <c r="O51" s="143">
        <v>11058</v>
      </c>
      <c r="P51" s="143">
        <v>26953</v>
      </c>
      <c r="Q51" s="144">
        <v>18156</v>
      </c>
      <c r="R51" s="110">
        <f t="shared" si="2"/>
        <v>180393</v>
      </c>
      <c r="S51" s="111">
        <f t="shared" si="0"/>
        <v>58667</v>
      </c>
      <c r="T51" s="112">
        <f t="shared" si="1"/>
        <v>121726</v>
      </c>
    </row>
    <row r="52" spans="2:20" x14ac:dyDescent="0.4">
      <c r="B52" s="108">
        <v>48</v>
      </c>
      <c r="C52" s="141" t="s">
        <v>58</v>
      </c>
      <c r="D52" s="142">
        <v>255</v>
      </c>
      <c r="E52" s="109" t="s">
        <v>325</v>
      </c>
      <c r="F52" s="143">
        <v>10648</v>
      </c>
      <c r="G52" s="143">
        <v>11603</v>
      </c>
      <c r="H52" s="143">
        <v>14622</v>
      </c>
      <c r="I52" s="143">
        <v>24870</v>
      </c>
      <c r="J52" s="143">
        <v>26321</v>
      </c>
      <c r="K52" s="143">
        <v>29152</v>
      </c>
      <c r="L52" s="143">
        <v>25064</v>
      </c>
      <c r="M52" s="143">
        <v>13677</v>
      </c>
      <c r="N52" s="143">
        <v>19869</v>
      </c>
      <c r="O52" s="143">
        <v>16971</v>
      </c>
      <c r="P52" s="143">
        <v>31941</v>
      </c>
      <c r="Q52" s="144">
        <v>24120</v>
      </c>
      <c r="R52" s="110">
        <f t="shared" si="2"/>
        <v>248858</v>
      </c>
      <c r="S52" s="111">
        <f t="shared" si="0"/>
        <v>80343</v>
      </c>
      <c r="T52" s="112">
        <f t="shared" si="1"/>
        <v>168515</v>
      </c>
    </row>
    <row r="53" spans="2:20" x14ac:dyDescent="0.4">
      <c r="B53" s="108">
        <v>49</v>
      </c>
      <c r="C53" s="141" t="s">
        <v>59</v>
      </c>
      <c r="D53" s="142">
        <v>235</v>
      </c>
      <c r="E53" s="109" t="s">
        <v>325</v>
      </c>
      <c r="F53" s="143">
        <v>14999</v>
      </c>
      <c r="G53" s="143">
        <v>14049</v>
      </c>
      <c r="H53" s="143">
        <v>17179</v>
      </c>
      <c r="I53" s="143">
        <v>28063</v>
      </c>
      <c r="J53" s="143">
        <v>28094</v>
      </c>
      <c r="K53" s="143">
        <v>29549</v>
      </c>
      <c r="L53" s="143">
        <v>30233</v>
      </c>
      <c r="M53" s="143">
        <v>15146</v>
      </c>
      <c r="N53" s="143">
        <v>24307</v>
      </c>
      <c r="O53" s="143">
        <v>22464</v>
      </c>
      <c r="P53" s="143">
        <v>46049</v>
      </c>
      <c r="Q53" s="144">
        <v>34817</v>
      </c>
      <c r="R53" s="110">
        <f t="shared" si="2"/>
        <v>304949</v>
      </c>
      <c r="S53" s="111">
        <f t="shared" si="0"/>
        <v>85706</v>
      </c>
      <c r="T53" s="112">
        <f t="shared" si="1"/>
        <v>219243</v>
      </c>
    </row>
    <row r="54" spans="2:20" x14ac:dyDescent="0.4">
      <c r="B54" s="115">
        <v>50</v>
      </c>
      <c r="C54" s="141" t="s">
        <v>60</v>
      </c>
      <c r="D54" s="145">
        <v>227</v>
      </c>
      <c r="E54" s="116" t="s">
        <v>325</v>
      </c>
      <c r="F54" s="146">
        <v>9897</v>
      </c>
      <c r="G54" s="146">
        <v>10464</v>
      </c>
      <c r="H54" s="146">
        <v>17308</v>
      </c>
      <c r="I54" s="146">
        <v>26128</v>
      </c>
      <c r="J54" s="146">
        <v>16274</v>
      </c>
      <c r="K54" s="146">
        <v>30466</v>
      </c>
      <c r="L54" s="146">
        <v>14941</v>
      </c>
      <c r="M54" s="146">
        <v>13560</v>
      </c>
      <c r="N54" s="146">
        <v>24096</v>
      </c>
      <c r="O54" s="146">
        <v>19446</v>
      </c>
      <c r="P54" s="146">
        <v>27394</v>
      </c>
      <c r="Q54" s="147">
        <v>21235</v>
      </c>
      <c r="R54" s="110">
        <f t="shared" si="2"/>
        <v>231209</v>
      </c>
      <c r="S54" s="117">
        <f t="shared" si="0"/>
        <v>72868</v>
      </c>
      <c r="T54" s="118">
        <f t="shared" si="1"/>
        <v>158341</v>
      </c>
    </row>
    <row r="55" spans="2:20" x14ac:dyDescent="0.4">
      <c r="B55" s="108">
        <v>51</v>
      </c>
      <c r="C55" s="141" t="s">
        <v>61</v>
      </c>
      <c r="D55" s="119">
        <v>215</v>
      </c>
      <c r="E55" s="120" t="s">
        <v>325</v>
      </c>
      <c r="F55" s="148">
        <v>19452</v>
      </c>
      <c r="G55" s="148">
        <v>10940</v>
      </c>
      <c r="H55" s="148">
        <v>12256</v>
      </c>
      <c r="I55" s="149">
        <v>19865</v>
      </c>
      <c r="J55" s="148">
        <v>31242</v>
      </c>
      <c r="K55" s="148">
        <v>24686</v>
      </c>
      <c r="L55" s="148">
        <v>33937</v>
      </c>
      <c r="M55" s="148">
        <v>12943</v>
      </c>
      <c r="N55" s="148">
        <v>13761</v>
      </c>
      <c r="O55" s="148">
        <v>19496</v>
      </c>
      <c r="P55" s="148">
        <v>28051</v>
      </c>
      <c r="Q55" s="150">
        <v>25976</v>
      </c>
      <c r="R55" s="110">
        <f t="shared" si="2"/>
        <v>252605</v>
      </c>
      <c r="S55" s="121">
        <f t="shared" si="0"/>
        <v>75793</v>
      </c>
      <c r="T55" s="122">
        <f t="shared" si="1"/>
        <v>176812</v>
      </c>
    </row>
    <row r="56" spans="2:20" x14ac:dyDescent="0.4">
      <c r="B56" s="108">
        <v>52</v>
      </c>
      <c r="C56" s="141" t="s">
        <v>62</v>
      </c>
      <c r="D56" s="142">
        <v>187</v>
      </c>
      <c r="E56" s="109" t="s">
        <v>325</v>
      </c>
      <c r="F56" s="143">
        <v>9896</v>
      </c>
      <c r="G56" s="143">
        <v>8067</v>
      </c>
      <c r="H56" s="143">
        <v>9350</v>
      </c>
      <c r="I56" s="143">
        <v>15254</v>
      </c>
      <c r="J56" s="143">
        <v>21369</v>
      </c>
      <c r="K56" s="143">
        <v>15433</v>
      </c>
      <c r="L56" s="143">
        <v>22598</v>
      </c>
      <c r="M56" s="143">
        <v>10190</v>
      </c>
      <c r="N56" s="143">
        <v>11102</v>
      </c>
      <c r="O56" s="143">
        <v>13858</v>
      </c>
      <c r="P56" s="143">
        <v>18491</v>
      </c>
      <c r="Q56" s="144">
        <v>17640</v>
      </c>
      <c r="R56" s="110">
        <f t="shared" si="2"/>
        <v>173248</v>
      </c>
      <c r="S56" s="111">
        <f t="shared" si="0"/>
        <v>52056</v>
      </c>
      <c r="T56" s="112">
        <f t="shared" si="1"/>
        <v>121192</v>
      </c>
    </row>
    <row r="57" spans="2:20" x14ac:dyDescent="0.4">
      <c r="B57" s="108">
        <v>53</v>
      </c>
      <c r="C57" s="141" t="s">
        <v>63</v>
      </c>
      <c r="D57" s="142">
        <v>159</v>
      </c>
      <c r="E57" s="109" t="s">
        <v>325</v>
      </c>
      <c r="F57" s="143">
        <v>8562</v>
      </c>
      <c r="G57" s="143">
        <v>6585</v>
      </c>
      <c r="H57" s="143">
        <v>8946</v>
      </c>
      <c r="I57" s="143">
        <v>19053</v>
      </c>
      <c r="J57" s="143">
        <v>15084</v>
      </c>
      <c r="K57" s="143">
        <v>22435</v>
      </c>
      <c r="L57" s="143">
        <v>15287</v>
      </c>
      <c r="M57" s="143">
        <v>7630</v>
      </c>
      <c r="N57" s="143">
        <v>12246</v>
      </c>
      <c r="O57" s="143">
        <v>13077</v>
      </c>
      <c r="P57" s="143">
        <v>24556</v>
      </c>
      <c r="Q57" s="144">
        <v>18242</v>
      </c>
      <c r="R57" s="110">
        <f t="shared" si="2"/>
        <v>171703</v>
      </c>
      <c r="S57" s="111">
        <f t="shared" si="0"/>
        <v>56572</v>
      </c>
      <c r="T57" s="112">
        <f t="shared" si="1"/>
        <v>115131</v>
      </c>
    </row>
    <row r="58" spans="2:20" x14ac:dyDescent="0.4">
      <c r="B58" s="108">
        <v>54</v>
      </c>
      <c r="C58" s="141" t="s">
        <v>64</v>
      </c>
      <c r="D58" s="142">
        <v>194</v>
      </c>
      <c r="E58" s="109" t="s">
        <v>325</v>
      </c>
      <c r="F58" s="143">
        <v>6900</v>
      </c>
      <c r="G58" s="143">
        <v>6892</v>
      </c>
      <c r="H58" s="143">
        <v>9299</v>
      </c>
      <c r="I58" s="143">
        <v>19612</v>
      </c>
      <c r="J58" s="143">
        <v>14449</v>
      </c>
      <c r="K58" s="143">
        <v>20980</v>
      </c>
      <c r="L58" s="143">
        <v>18881</v>
      </c>
      <c r="M58" s="143">
        <v>7394</v>
      </c>
      <c r="N58" s="143">
        <v>14419</v>
      </c>
      <c r="O58" s="143">
        <v>14281</v>
      </c>
      <c r="P58" s="143">
        <v>25192</v>
      </c>
      <c r="Q58" s="144">
        <v>19849</v>
      </c>
      <c r="R58" s="110">
        <f t="shared" si="2"/>
        <v>178148</v>
      </c>
      <c r="S58" s="111">
        <f t="shared" si="0"/>
        <v>55041</v>
      </c>
      <c r="T58" s="112">
        <f t="shared" si="1"/>
        <v>123107</v>
      </c>
    </row>
    <row r="59" spans="2:20" x14ac:dyDescent="0.4">
      <c r="B59" s="108">
        <v>55</v>
      </c>
      <c r="C59" s="141" t="s">
        <v>65</v>
      </c>
      <c r="D59" s="142">
        <v>187</v>
      </c>
      <c r="E59" s="109" t="s">
        <v>325</v>
      </c>
      <c r="F59" s="143">
        <v>9485</v>
      </c>
      <c r="G59" s="143">
        <v>8161</v>
      </c>
      <c r="H59" s="143">
        <v>9220</v>
      </c>
      <c r="I59" s="143">
        <v>15820</v>
      </c>
      <c r="J59" s="143">
        <v>19347</v>
      </c>
      <c r="K59" s="143">
        <v>19885</v>
      </c>
      <c r="L59" s="143">
        <v>18561</v>
      </c>
      <c r="M59" s="143">
        <v>8534</v>
      </c>
      <c r="N59" s="143">
        <v>14277</v>
      </c>
      <c r="O59" s="143">
        <v>13818</v>
      </c>
      <c r="P59" s="143">
        <v>28067</v>
      </c>
      <c r="Q59" s="144">
        <v>18825</v>
      </c>
      <c r="R59" s="110">
        <f t="shared" si="2"/>
        <v>184000</v>
      </c>
      <c r="S59" s="111">
        <f t="shared" si="0"/>
        <v>55052</v>
      </c>
      <c r="T59" s="112">
        <f t="shared" si="1"/>
        <v>128948</v>
      </c>
    </row>
    <row r="60" spans="2:20" x14ac:dyDescent="0.4">
      <c r="B60" s="108">
        <v>56</v>
      </c>
      <c r="C60" s="141" t="s">
        <v>66</v>
      </c>
      <c r="D60" s="142">
        <v>225</v>
      </c>
      <c r="E60" s="109" t="s">
        <v>325</v>
      </c>
      <c r="F60" s="143">
        <v>9637</v>
      </c>
      <c r="G60" s="143">
        <v>11104</v>
      </c>
      <c r="H60" s="143">
        <v>16055</v>
      </c>
      <c r="I60" s="143">
        <v>26853</v>
      </c>
      <c r="J60" s="143">
        <v>20248</v>
      </c>
      <c r="K60" s="143">
        <v>30819</v>
      </c>
      <c r="L60" s="143">
        <v>21131</v>
      </c>
      <c r="M60" s="143">
        <v>10450</v>
      </c>
      <c r="N60" s="143">
        <v>23592</v>
      </c>
      <c r="O60" s="143">
        <v>18820</v>
      </c>
      <c r="P60" s="143">
        <v>33814</v>
      </c>
      <c r="Q60" s="144">
        <v>22222</v>
      </c>
      <c r="R60" s="110">
        <f t="shared" si="2"/>
        <v>244745</v>
      </c>
      <c r="S60" s="111">
        <f t="shared" si="0"/>
        <v>77920</v>
      </c>
      <c r="T60" s="112">
        <f t="shared" si="1"/>
        <v>166825</v>
      </c>
    </row>
    <row r="61" spans="2:20" x14ac:dyDescent="0.4">
      <c r="B61" s="108">
        <v>57</v>
      </c>
      <c r="C61" s="141" t="s">
        <v>67</v>
      </c>
      <c r="D61" s="142">
        <v>205</v>
      </c>
      <c r="E61" s="109" t="s">
        <v>325</v>
      </c>
      <c r="F61" s="143">
        <v>7679</v>
      </c>
      <c r="G61" s="143">
        <v>7154</v>
      </c>
      <c r="H61" s="143">
        <v>8596</v>
      </c>
      <c r="I61" s="143">
        <v>20895</v>
      </c>
      <c r="J61" s="143">
        <v>19035</v>
      </c>
      <c r="K61" s="143">
        <v>29259</v>
      </c>
      <c r="L61" s="143">
        <v>15462</v>
      </c>
      <c r="M61" s="143">
        <v>8083</v>
      </c>
      <c r="N61" s="143">
        <v>13957</v>
      </c>
      <c r="O61" s="143">
        <v>15242</v>
      </c>
      <c r="P61" s="143">
        <v>23691</v>
      </c>
      <c r="Q61" s="144">
        <v>18626</v>
      </c>
      <c r="R61" s="110">
        <f t="shared" si="2"/>
        <v>187679</v>
      </c>
      <c r="S61" s="111">
        <f t="shared" si="0"/>
        <v>69189</v>
      </c>
      <c r="T61" s="112">
        <f t="shared" si="1"/>
        <v>118490</v>
      </c>
    </row>
    <row r="62" spans="2:20" x14ac:dyDescent="0.4">
      <c r="B62" s="108">
        <v>58</v>
      </c>
      <c r="C62" s="141" t="s">
        <v>68</v>
      </c>
      <c r="D62" s="142">
        <v>248</v>
      </c>
      <c r="E62" s="109" t="s">
        <v>325</v>
      </c>
      <c r="F62" s="143">
        <v>8758</v>
      </c>
      <c r="G62" s="143">
        <v>8899</v>
      </c>
      <c r="H62" s="143">
        <v>15315</v>
      </c>
      <c r="I62" s="143">
        <v>27426</v>
      </c>
      <c r="J62" s="143">
        <v>17255</v>
      </c>
      <c r="K62" s="143">
        <v>30773</v>
      </c>
      <c r="L62" s="143">
        <v>14853</v>
      </c>
      <c r="M62" s="143">
        <v>11422</v>
      </c>
      <c r="N62" s="143">
        <v>21230</v>
      </c>
      <c r="O62" s="143">
        <v>20457</v>
      </c>
      <c r="P62" s="143">
        <v>27196</v>
      </c>
      <c r="Q62" s="144">
        <v>22053</v>
      </c>
      <c r="R62" s="110">
        <f t="shared" si="2"/>
        <v>225637</v>
      </c>
      <c r="S62" s="111">
        <f t="shared" si="0"/>
        <v>75454</v>
      </c>
      <c r="T62" s="112">
        <f t="shared" si="1"/>
        <v>150183</v>
      </c>
    </row>
    <row r="63" spans="2:20" x14ac:dyDescent="0.4">
      <c r="B63" s="108">
        <v>59</v>
      </c>
      <c r="C63" s="141" t="s">
        <v>69</v>
      </c>
      <c r="D63" s="142">
        <v>193</v>
      </c>
      <c r="E63" s="109" t="s">
        <v>325</v>
      </c>
      <c r="F63" s="143">
        <v>10470</v>
      </c>
      <c r="G63" s="143">
        <v>9083</v>
      </c>
      <c r="H63" s="143">
        <v>10012</v>
      </c>
      <c r="I63" s="143">
        <v>15636</v>
      </c>
      <c r="J63" s="143">
        <v>21473</v>
      </c>
      <c r="K63" s="143">
        <v>19147</v>
      </c>
      <c r="L63" s="143">
        <v>22518</v>
      </c>
      <c r="M63" s="143">
        <v>10056</v>
      </c>
      <c r="N63" s="143">
        <v>11238</v>
      </c>
      <c r="O63" s="143">
        <v>14034</v>
      </c>
      <c r="P63" s="143">
        <v>20917</v>
      </c>
      <c r="Q63" s="144">
        <v>17214</v>
      </c>
      <c r="R63" s="110">
        <f t="shared" si="2"/>
        <v>181798</v>
      </c>
      <c r="S63" s="111">
        <f t="shared" si="0"/>
        <v>56256</v>
      </c>
      <c r="T63" s="112">
        <f t="shared" si="1"/>
        <v>125542</v>
      </c>
    </row>
    <row r="64" spans="2:20" x14ac:dyDescent="0.4">
      <c r="B64" s="108">
        <v>60</v>
      </c>
      <c r="C64" s="141" t="s">
        <v>70</v>
      </c>
      <c r="D64" s="142">
        <v>175</v>
      </c>
      <c r="E64" s="109" t="s">
        <v>325</v>
      </c>
      <c r="F64" s="143">
        <v>8714</v>
      </c>
      <c r="G64" s="143">
        <v>6715</v>
      </c>
      <c r="H64" s="143">
        <v>6859</v>
      </c>
      <c r="I64" s="143">
        <v>12523</v>
      </c>
      <c r="J64" s="143">
        <v>17487</v>
      </c>
      <c r="K64" s="143">
        <v>16043</v>
      </c>
      <c r="L64" s="143">
        <v>18798</v>
      </c>
      <c r="M64" s="143">
        <v>7106</v>
      </c>
      <c r="N64" s="143">
        <v>9104</v>
      </c>
      <c r="O64" s="143">
        <v>11894</v>
      </c>
      <c r="P64" s="143">
        <v>19293</v>
      </c>
      <c r="Q64" s="144">
        <v>16733</v>
      </c>
      <c r="R64" s="110">
        <f t="shared" si="2"/>
        <v>151269</v>
      </c>
      <c r="S64" s="111">
        <f t="shared" si="0"/>
        <v>46053</v>
      </c>
      <c r="T64" s="112">
        <f t="shared" si="1"/>
        <v>105216</v>
      </c>
    </row>
    <row r="65" spans="2:20" x14ac:dyDescent="0.4">
      <c r="B65" s="108">
        <v>61</v>
      </c>
      <c r="C65" s="141" t="s">
        <v>71</v>
      </c>
      <c r="D65" s="142">
        <v>219</v>
      </c>
      <c r="E65" s="109" t="s">
        <v>325</v>
      </c>
      <c r="F65" s="143">
        <v>12072</v>
      </c>
      <c r="G65" s="143">
        <v>8735</v>
      </c>
      <c r="H65" s="143">
        <v>11140</v>
      </c>
      <c r="I65" s="143">
        <v>23598</v>
      </c>
      <c r="J65" s="143">
        <v>17107</v>
      </c>
      <c r="K65" s="143">
        <v>27424</v>
      </c>
      <c r="L65" s="143">
        <v>15301</v>
      </c>
      <c r="M65" s="143">
        <v>10531</v>
      </c>
      <c r="N65" s="143">
        <v>17205</v>
      </c>
      <c r="O65" s="143">
        <v>19331</v>
      </c>
      <c r="P65" s="143">
        <v>24541</v>
      </c>
      <c r="Q65" s="144">
        <v>19884</v>
      </c>
      <c r="R65" s="110">
        <f t="shared" si="2"/>
        <v>206869</v>
      </c>
      <c r="S65" s="111">
        <f t="shared" si="0"/>
        <v>68129</v>
      </c>
      <c r="T65" s="112">
        <f t="shared" si="1"/>
        <v>138740</v>
      </c>
    </row>
    <row r="66" spans="2:20" x14ac:dyDescent="0.4">
      <c r="B66" s="108">
        <v>62</v>
      </c>
      <c r="C66" s="141" t="s">
        <v>72</v>
      </c>
      <c r="D66" s="142">
        <v>222</v>
      </c>
      <c r="E66" s="109" t="s">
        <v>325</v>
      </c>
      <c r="F66" s="143">
        <v>11130</v>
      </c>
      <c r="G66" s="143">
        <v>8938</v>
      </c>
      <c r="H66" s="143">
        <v>11501</v>
      </c>
      <c r="I66" s="143">
        <v>24158</v>
      </c>
      <c r="J66" s="143">
        <v>28381</v>
      </c>
      <c r="K66" s="143">
        <v>25470</v>
      </c>
      <c r="L66" s="143">
        <v>30842</v>
      </c>
      <c r="M66" s="143">
        <v>9606</v>
      </c>
      <c r="N66" s="143">
        <v>15125</v>
      </c>
      <c r="O66" s="143">
        <v>20081</v>
      </c>
      <c r="P66" s="143">
        <v>33379</v>
      </c>
      <c r="Q66" s="144">
        <v>27493</v>
      </c>
      <c r="R66" s="110">
        <f t="shared" si="2"/>
        <v>246104</v>
      </c>
      <c r="S66" s="111">
        <f t="shared" si="0"/>
        <v>78009</v>
      </c>
      <c r="T66" s="112">
        <f t="shared" si="1"/>
        <v>168095</v>
      </c>
    </row>
    <row r="67" spans="2:20" x14ac:dyDescent="0.4">
      <c r="B67" s="108">
        <v>63</v>
      </c>
      <c r="C67" s="141" t="s">
        <v>73</v>
      </c>
      <c r="D67" s="142">
        <v>144</v>
      </c>
      <c r="E67" s="109" t="s">
        <v>325</v>
      </c>
      <c r="F67" s="143">
        <v>9043</v>
      </c>
      <c r="G67" s="143">
        <v>8874</v>
      </c>
      <c r="H67" s="143">
        <v>13746</v>
      </c>
      <c r="I67" s="143">
        <v>20565</v>
      </c>
      <c r="J67" s="143">
        <v>17703</v>
      </c>
      <c r="K67" s="143">
        <v>23928</v>
      </c>
      <c r="L67" s="143">
        <v>16394</v>
      </c>
      <c r="M67" s="143">
        <v>8752</v>
      </c>
      <c r="N67" s="143">
        <v>14708</v>
      </c>
      <c r="O67" s="143">
        <v>13842</v>
      </c>
      <c r="P67" s="143">
        <v>21884</v>
      </c>
      <c r="Q67" s="144">
        <v>17109</v>
      </c>
      <c r="R67" s="110">
        <f t="shared" si="2"/>
        <v>186548</v>
      </c>
      <c r="S67" s="111">
        <f t="shared" si="0"/>
        <v>62196</v>
      </c>
      <c r="T67" s="112">
        <f t="shared" si="1"/>
        <v>124352</v>
      </c>
    </row>
    <row r="68" spans="2:20" x14ac:dyDescent="0.4">
      <c r="B68" s="108">
        <v>64</v>
      </c>
      <c r="C68" s="141" t="s">
        <v>74</v>
      </c>
      <c r="D68" s="142">
        <v>188</v>
      </c>
      <c r="E68" s="109" t="s">
        <v>325</v>
      </c>
      <c r="F68" s="143">
        <v>7818</v>
      </c>
      <c r="G68" s="143">
        <v>7936</v>
      </c>
      <c r="H68" s="143">
        <v>12628</v>
      </c>
      <c r="I68" s="143">
        <v>24023</v>
      </c>
      <c r="J68" s="143">
        <v>19145</v>
      </c>
      <c r="K68" s="143">
        <v>29673</v>
      </c>
      <c r="L68" s="143">
        <v>18933</v>
      </c>
      <c r="M68" s="143">
        <v>10106</v>
      </c>
      <c r="N68" s="143">
        <v>15088</v>
      </c>
      <c r="O68" s="143">
        <v>18442</v>
      </c>
      <c r="P68" s="143">
        <v>27296</v>
      </c>
      <c r="Q68" s="144">
        <v>22225</v>
      </c>
      <c r="R68" s="110">
        <f t="shared" si="2"/>
        <v>213313</v>
      </c>
      <c r="S68" s="111">
        <f t="shared" si="0"/>
        <v>72841</v>
      </c>
      <c r="T68" s="112">
        <f t="shared" si="1"/>
        <v>140472</v>
      </c>
    </row>
    <row r="69" spans="2:20" x14ac:dyDescent="0.4">
      <c r="B69" s="108">
        <v>65</v>
      </c>
      <c r="C69" s="141" t="s">
        <v>367</v>
      </c>
      <c r="D69" s="142">
        <v>588</v>
      </c>
      <c r="E69" s="109" t="s">
        <v>325</v>
      </c>
      <c r="F69" s="113">
        <v>112839</v>
      </c>
      <c r="G69" s="113">
        <v>126633</v>
      </c>
      <c r="H69" s="113">
        <v>164532</v>
      </c>
      <c r="I69" s="113">
        <v>184821</v>
      </c>
      <c r="J69" s="113">
        <v>207919</v>
      </c>
      <c r="K69" s="113">
        <v>182520</v>
      </c>
      <c r="L69" s="113">
        <v>99316</v>
      </c>
      <c r="M69" s="113">
        <v>100728</v>
      </c>
      <c r="N69" s="113">
        <v>126929</v>
      </c>
      <c r="O69" s="113">
        <v>124662</v>
      </c>
      <c r="P69" s="113">
        <v>118877</v>
      </c>
      <c r="Q69" s="114">
        <v>123045</v>
      </c>
      <c r="R69" s="110">
        <f t="shared" si="2"/>
        <v>1672821</v>
      </c>
      <c r="S69" s="111">
        <f t="shared" ref="S69:S99" si="3">SUM(I69:K69)</f>
        <v>575260</v>
      </c>
      <c r="T69" s="112">
        <f t="shared" ref="T69:T106" si="4">R69-S69</f>
        <v>1097561</v>
      </c>
    </row>
    <row r="70" spans="2:20" x14ac:dyDescent="0.4">
      <c r="B70" s="108">
        <v>66</v>
      </c>
      <c r="C70" s="141" t="s">
        <v>397</v>
      </c>
      <c r="D70" s="142">
        <v>105</v>
      </c>
      <c r="E70" s="109" t="s">
        <v>325</v>
      </c>
      <c r="F70" s="143">
        <f>15926+3187</f>
        <v>19113</v>
      </c>
      <c r="G70" s="143">
        <f>14961+2994</f>
        <v>17955</v>
      </c>
      <c r="H70" s="143">
        <f>16346+3271</f>
        <v>19617</v>
      </c>
      <c r="I70" s="143">
        <f>18235+3649</f>
        <v>21884</v>
      </c>
      <c r="J70" s="143">
        <f>20884+4179</f>
        <v>25063</v>
      </c>
      <c r="K70" s="143">
        <f>19848+3971</f>
        <v>23819</v>
      </c>
      <c r="L70" s="143">
        <f>12205+2442</f>
        <v>14647</v>
      </c>
      <c r="M70" s="143">
        <f>13992+2800</f>
        <v>16792</v>
      </c>
      <c r="N70" s="143">
        <f>16404+3282</f>
        <v>19686</v>
      </c>
      <c r="O70" s="143">
        <f>16675+3337</f>
        <v>20012</v>
      </c>
      <c r="P70" s="143">
        <f>16836+3369</f>
        <v>20205</v>
      </c>
      <c r="Q70" s="144">
        <f>17661+3534</f>
        <v>21195</v>
      </c>
      <c r="R70" s="110">
        <f t="shared" ref="R70:R109" si="5">SUM(F70:Q70)</f>
        <v>239988</v>
      </c>
      <c r="S70" s="111">
        <f t="shared" si="3"/>
        <v>70766</v>
      </c>
      <c r="T70" s="112">
        <f t="shared" si="4"/>
        <v>169222</v>
      </c>
    </row>
    <row r="71" spans="2:20" ht="30" x14ac:dyDescent="0.4">
      <c r="B71" s="108">
        <v>67</v>
      </c>
      <c r="C71" s="141" t="s">
        <v>368</v>
      </c>
      <c r="D71" s="142">
        <v>499</v>
      </c>
      <c r="E71" s="109" t="s">
        <v>325</v>
      </c>
      <c r="F71" s="143">
        <f>32371+31856</f>
        <v>64227</v>
      </c>
      <c r="G71" s="143">
        <f>37707+37107</f>
        <v>74814</v>
      </c>
      <c r="H71" s="143">
        <f>48381+47612</f>
        <v>95993</v>
      </c>
      <c r="I71" s="143">
        <f>66398+65343</f>
        <v>131741</v>
      </c>
      <c r="J71" s="143">
        <f>70622+69501</f>
        <v>140123</v>
      </c>
      <c r="K71" s="143">
        <f>62687+61691</f>
        <v>124378</v>
      </c>
      <c r="L71" s="143">
        <f>36244+35667</f>
        <v>71911</v>
      </c>
      <c r="M71" s="143">
        <f>38956+38336</f>
        <v>77292</v>
      </c>
      <c r="N71" s="143">
        <f>52716+51879</f>
        <v>104595</v>
      </c>
      <c r="O71" s="143">
        <f>64184+63164</f>
        <v>127348</v>
      </c>
      <c r="P71" s="143">
        <f>58225+57300</f>
        <v>115525</v>
      </c>
      <c r="Q71" s="144">
        <f>57107+56199</f>
        <v>113306</v>
      </c>
      <c r="R71" s="110">
        <f t="shared" si="5"/>
        <v>1241253</v>
      </c>
      <c r="S71" s="111">
        <f t="shared" si="3"/>
        <v>396242</v>
      </c>
      <c r="T71" s="112">
        <f t="shared" si="4"/>
        <v>845011</v>
      </c>
    </row>
    <row r="72" spans="2:20" x14ac:dyDescent="0.4">
      <c r="B72" s="108">
        <v>68</v>
      </c>
      <c r="C72" s="141" t="s">
        <v>76</v>
      </c>
      <c r="D72" s="142">
        <v>79</v>
      </c>
      <c r="E72" s="109" t="s">
        <v>325</v>
      </c>
      <c r="F72" s="143">
        <v>8115</v>
      </c>
      <c r="G72" s="143">
        <v>6799</v>
      </c>
      <c r="H72" s="143">
        <v>8627</v>
      </c>
      <c r="I72" s="143">
        <v>10962</v>
      </c>
      <c r="J72" s="143">
        <v>14789</v>
      </c>
      <c r="K72" s="143">
        <v>13749</v>
      </c>
      <c r="L72" s="143">
        <v>9450</v>
      </c>
      <c r="M72" s="143">
        <v>7209</v>
      </c>
      <c r="N72" s="143">
        <v>10337</v>
      </c>
      <c r="O72" s="143">
        <v>11897</v>
      </c>
      <c r="P72" s="143">
        <v>15877</v>
      </c>
      <c r="Q72" s="144">
        <v>12227</v>
      </c>
      <c r="R72" s="110">
        <f t="shared" si="5"/>
        <v>130038</v>
      </c>
      <c r="S72" s="111">
        <f t="shared" si="3"/>
        <v>39500</v>
      </c>
      <c r="T72" s="112">
        <f t="shared" si="4"/>
        <v>90538</v>
      </c>
    </row>
    <row r="73" spans="2:20" x14ac:dyDescent="0.4">
      <c r="B73" s="108">
        <v>69</v>
      </c>
      <c r="C73" s="141" t="s">
        <v>369</v>
      </c>
      <c r="D73" s="142">
        <v>93</v>
      </c>
      <c r="E73" s="109" t="s">
        <v>325</v>
      </c>
      <c r="F73" s="143">
        <f>12192+3461</f>
        <v>15653</v>
      </c>
      <c r="G73" s="143">
        <f>15010+3628</f>
        <v>18638</v>
      </c>
      <c r="H73" s="143">
        <f>18064+3826</f>
        <v>21890</v>
      </c>
      <c r="I73" s="143">
        <f>22306+3152</f>
        <v>25458</v>
      </c>
      <c r="J73" s="143">
        <f>23800+4329</f>
        <v>28129</v>
      </c>
      <c r="K73" s="143">
        <f>19923+3455</f>
        <v>23378</v>
      </c>
      <c r="L73" s="143">
        <f>15509+4603</f>
        <v>20112</v>
      </c>
      <c r="M73" s="143">
        <f>13395+3941</f>
        <v>17336</v>
      </c>
      <c r="N73" s="143">
        <f>13940+3818</f>
        <v>17758</v>
      </c>
      <c r="O73" s="143">
        <f>16488+3149</f>
        <v>19637</v>
      </c>
      <c r="P73" s="143">
        <f>14719+3475</f>
        <v>18194</v>
      </c>
      <c r="Q73" s="144">
        <f>15252+3437</f>
        <v>18689</v>
      </c>
      <c r="R73" s="110">
        <f t="shared" si="5"/>
        <v>244872</v>
      </c>
      <c r="S73" s="111">
        <f t="shared" si="3"/>
        <v>76965</v>
      </c>
      <c r="T73" s="112">
        <f t="shared" si="4"/>
        <v>167907</v>
      </c>
    </row>
    <row r="74" spans="2:20" x14ac:dyDescent="0.4">
      <c r="B74" s="108">
        <v>70</v>
      </c>
      <c r="C74" s="141" t="s">
        <v>78</v>
      </c>
      <c r="D74" s="142">
        <v>49</v>
      </c>
      <c r="E74" s="109" t="s">
        <v>325</v>
      </c>
      <c r="F74" s="143">
        <v>4403</v>
      </c>
      <c r="G74" s="143">
        <v>4727</v>
      </c>
      <c r="H74" s="143">
        <v>6030</v>
      </c>
      <c r="I74" s="143">
        <v>8067</v>
      </c>
      <c r="J74" s="143">
        <v>9439</v>
      </c>
      <c r="K74" s="143">
        <v>7574</v>
      </c>
      <c r="L74" s="143">
        <v>4676</v>
      </c>
      <c r="M74" s="143">
        <v>5097</v>
      </c>
      <c r="N74" s="143">
        <v>6440</v>
      </c>
      <c r="O74" s="143">
        <v>7424</v>
      </c>
      <c r="P74" s="143">
        <v>6874</v>
      </c>
      <c r="Q74" s="144">
        <v>6954</v>
      </c>
      <c r="R74" s="110">
        <f t="shared" si="5"/>
        <v>77705</v>
      </c>
      <c r="S74" s="111">
        <f t="shared" si="3"/>
        <v>25080</v>
      </c>
      <c r="T74" s="112">
        <f t="shared" si="4"/>
        <v>52625</v>
      </c>
    </row>
    <row r="75" spans="2:20" x14ac:dyDescent="0.4">
      <c r="B75" s="108">
        <v>71</v>
      </c>
      <c r="C75" s="141" t="s">
        <v>79</v>
      </c>
      <c r="D75" s="142">
        <v>92</v>
      </c>
      <c r="E75" s="109" t="s">
        <v>325</v>
      </c>
      <c r="F75" s="143">
        <v>7961</v>
      </c>
      <c r="G75" s="143">
        <v>8667</v>
      </c>
      <c r="H75" s="143">
        <v>11797</v>
      </c>
      <c r="I75" s="143">
        <v>17790</v>
      </c>
      <c r="J75" s="143">
        <v>18596</v>
      </c>
      <c r="K75" s="143">
        <v>13964</v>
      </c>
      <c r="L75" s="143">
        <v>9217</v>
      </c>
      <c r="M75" s="143">
        <v>10232</v>
      </c>
      <c r="N75" s="143">
        <v>13374</v>
      </c>
      <c r="O75" s="143">
        <v>14768</v>
      </c>
      <c r="P75" s="143">
        <v>12810</v>
      </c>
      <c r="Q75" s="144">
        <v>12899</v>
      </c>
      <c r="R75" s="110">
        <f t="shared" si="5"/>
        <v>152075</v>
      </c>
      <c r="S75" s="111">
        <f t="shared" si="3"/>
        <v>50350</v>
      </c>
      <c r="T75" s="112">
        <f t="shared" si="4"/>
        <v>101725</v>
      </c>
    </row>
    <row r="76" spans="2:20" x14ac:dyDescent="0.4">
      <c r="B76" s="108">
        <v>72</v>
      </c>
      <c r="C76" s="141" t="s">
        <v>80</v>
      </c>
      <c r="D76" s="142">
        <v>39</v>
      </c>
      <c r="E76" s="109" t="s">
        <v>325</v>
      </c>
      <c r="F76" s="143">
        <v>7766</v>
      </c>
      <c r="G76" s="143">
        <v>6130</v>
      </c>
      <c r="H76" s="143">
        <v>7088</v>
      </c>
      <c r="I76" s="143">
        <v>9155</v>
      </c>
      <c r="J76" s="143">
        <v>10885</v>
      </c>
      <c r="K76" s="143">
        <v>11343</v>
      </c>
      <c r="L76" s="143">
        <v>9574</v>
      </c>
      <c r="M76" s="143">
        <v>7211</v>
      </c>
      <c r="N76" s="143">
        <v>6352</v>
      </c>
      <c r="O76" s="143">
        <v>7929</v>
      </c>
      <c r="P76" s="143">
        <v>8212</v>
      </c>
      <c r="Q76" s="144">
        <v>7509</v>
      </c>
      <c r="R76" s="110">
        <f t="shared" si="5"/>
        <v>99154</v>
      </c>
      <c r="S76" s="111">
        <f t="shared" si="3"/>
        <v>31383</v>
      </c>
      <c r="T76" s="112">
        <f t="shared" si="4"/>
        <v>67771</v>
      </c>
    </row>
    <row r="77" spans="2:20" ht="30" x14ac:dyDescent="0.4">
      <c r="B77" s="108">
        <v>73</v>
      </c>
      <c r="C77" s="141" t="s">
        <v>370</v>
      </c>
      <c r="D77" s="142">
        <v>123</v>
      </c>
      <c r="E77" s="109" t="s">
        <v>325</v>
      </c>
      <c r="F77" s="143">
        <v>11769</v>
      </c>
      <c r="G77" s="143">
        <v>14440</v>
      </c>
      <c r="H77" s="143">
        <v>20410</v>
      </c>
      <c r="I77" s="143">
        <v>25430</v>
      </c>
      <c r="J77" s="143">
        <v>25256</v>
      </c>
      <c r="K77" s="143">
        <v>15946</v>
      </c>
      <c r="L77" s="143">
        <v>13412</v>
      </c>
      <c r="M77" s="143">
        <v>16116</v>
      </c>
      <c r="N77" s="143">
        <v>17781</v>
      </c>
      <c r="O77" s="143">
        <v>20962</v>
      </c>
      <c r="P77" s="143">
        <v>19200</v>
      </c>
      <c r="Q77" s="144">
        <v>14588</v>
      </c>
      <c r="R77" s="110">
        <f t="shared" si="5"/>
        <v>215310</v>
      </c>
      <c r="S77" s="111">
        <f t="shared" si="3"/>
        <v>66632</v>
      </c>
      <c r="T77" s="112">
        <f t="shared" si="4"/>
        <v>148678</v>
      </c>
    </row>
    <row r="78" spans="2:20" x14ac:dyDescent="0.4">
      <c r="B78" s="108">
        <v>74</v>
      </c>
      <c r="C78" s="141" t="s">
        <v>371</v>
      </c>
      <c r="D78" s="142">
        <v>99</v>
      </c>
      <c r="E78" s="109" t="s">
        <v>325</v>
      </c>
      <c r="F78" s="143">
        <v>10906</v>
      </c>
      <c r="G78" s="143">
        <v>13914</v>
      </c>
      <c r="H78" s="143">
        <v>11776</v>
      </c>
      <c r="I78" s="143">
        <v>10756</v>
      </c>
      <c r="J78" s="143">
        <v>11511</v>
      </c>
      <c r="K78" s="143">
        <v>19913</v>
      </c>
      <c r="L78" s="143">
        <v>12916</v>
      </c>
      <c r="M78" s="143">
        <v>10664</v>
      </c>
      <c r="N78" s="143">
        <v>11695</v>
      </c>
      <c r="O78" s="143">
        <v>12126</v>
      </c>
      <c r="P78" s="143">
        <v>11807</v>
      </c>
      <c r="Q78" s="144">
        <v>12616</v>
      </c>
      <c r="R78" s="110">
        <f t="shared" si="5"/>
        <v>150600</v>
      </c>
      <c r="S78" s="111">
        <f t="shared" si="3"/>
        <v>42180</v>
      </c>
      <c r="T78" s="112">
        <f t="shared" si="4"/>
        <v>108420</v>
      </c>
    </row>
    <row r="79" spans="2:20" x14ac:dyDescent="0.4">
      <c r="B79" s="108">
        <v>75</v>
      </c>
      <c r="C79" s="141" t="s">
        <v>372</v>
      </c>
      <c r="D79" s="142">
        <v>39</v>
      </c>
      <c r="E79" s="109" t="s">
        <v>325</v>
      </c>
      <c r="F79" s="143">
        <v>2005</v>
      </c>
      <c r="G79" s="143">
        <v>1896</v>
      </c>
      <c r="H79" s="143">
        <v>2246</v>
      </c>
      <c r="I79" s="143">
        <v>3675</v>
      </c>
      <c r="J79" s="143">
        <v>3809</v>
      </c>
      <c r="K79" s="143">
        <v>3245</v>
      </c>
      <c r="L79" s="143">
        <v>1964</v>
      </c>
      <c r="M79" s="143">
        <v>2714</v>
      </c>
      <c r="N79" s="143">
        <v>3148</v>
      </c>
      <c r="O79" s="143">
        <v>4349</v>
      </c>
      <c r="P79" s="143">
        <v>3814</v>
      </c>
      <c r="Q79" s="144">
        <v>3749</v>
      </c>
      <c r="R79" s="110">
        <f t="shared" si="5"/>
        <v>36614</v>
      </c>
      <c r="S79" s="111">
        <f t="shared" si="3"/>
        <v>10729</v>
      </c>
      <c r="T79" s="112">
        <f t="shared" si="4"/>
        <v>25885</v>
      </c>
    </row>
    <row r="80" spans="2:20" x14ac:dyDescent="0.4">
      <c r="B80" s="108">
        <v>76</v>
      </c>
      <c r="C80" s="141" t="s">
        <v>83</v>
      </c>
      <c r="D80" s="142">
        <v>106</v>
      </c>
      <c r="E80" s="109" t="s">
        <v>325</v>
      </c>
      <c r="F80" s="143">
        <v>18910</v>
      </c>
      <c r="G80" s="143">
        <v>13788</v>
      </c>
      <c r="H80" s="143">
        <v>15822</v>
      </c>
      <c r="I80" s="143">
        <v>20480</v>
      </c>
      <c r="J80" s="143">
        <v>22917</v>
      </c>
      <c r="K80" s="143">
        <v>24689</v>
      </c>
      <c r="L80" s="143">
        <v>23080</v>
      </c>
      <c r="M80" s="143">
        <v>18719</v>
      </c>
      <c r="N80" s="143">
        <v>17647</v>
      </c>
      <c r="O80" s="143">
        <v>20220</v>
      </c>
      <c r="P80" s="143">
        <v>20998</v>
      </c>
      <c r="Q80" s="144">
        <v>20013</v>
      </c>
      <c r="R80" s="110">
        <f t="shared" si="5"/>
        <v>237283</v>
      </c>
      <c r="S80" s="111">
        <f t="shared" si="3"/>
        <v>68086</v>
      </c>
      <c r="T80" s="112">
        <f t="shared" si="4"/>
        <v>169197</v>
      </c>
    </row>
    <row r="81" spans="2:20" x14ac:dyDescent="0.4">
      <c r="B81" s="108">
        <v>77</v>
      </c>
      <c r="C81" s="141" t="s">
        <v>373</v>
      </c>
      <c r="D81" s="142">
        <v>51</v>
      </c>
      <c r="E81" s="109" t="s">
        <v>325</v>
      </c>
      <c r="F81" s="143">
        <v>11375</v>
      </c>
      <c r="G81" s="143">
        <v>11833</v>
      </c>
      <c r="H81" s="143">
        <v>12719</v>
      </c>
      <c r="I81" s="143">
        <v>13073</v>
      </c>
      <c r="J81" s="143">
        <v>11845</v>
      </c>
      <c r="K81" s="143">
        <v>12524</v>
      </c>
      <c r="L81" s="143">
        <v>12270</v>
      </c>
      <c r="M81" s="143">
        <v>11874</v>
      </c>
      <c r="N81" s="143">
        <v>12058</v>
      </c>
      <c r="O81" s="143">
        <v>12058</v>
      </c>
      <c r="P81" s="143">
        <v>13013</v>
      </c>
      <c r="Q81" s="144">
        <v>11370</v>
      </c>
      <c r="R81" s="110">
        <f t="shared" si="5"/>
        <v>146012</v>
      </c>
      <c r="S81" s="111">
        <f t="shared" si="3"/>
        <v>37442</v>
      </c>
      <c r="T81" s="112">
        <f t="shared" si="4"/>
        <v>108570</v>
      </c>
    </row>
    <row r="82" spans="2:20" x14ac:dyDescent="0.4">
      <c r="B82" s="108">
        <v>78</v>
      </c>
      <c r="C82" s="141" t="s">
        <v>416</v>
      </c>
      <c r="D82" s="142">
        <v>128</v>
      </c>
      <c r="E82" s="109" t="s">
        <v>325</v>
      </c>
      <c r="F82" s="143">
        <v>16890</v>
      </c>
      <c r="G82" s="143">
        <v>13635</v>
      </c>
      <c r="H82" s="143">
        <v>13698</v>
      </c>
      <c r="I82" s="143">
        <v>18128</v>
      </c>
      <c r="J82" s="143">
        <v>27364</v>
      </c>
      <c r="K82" s="143">
        <v>25797</v>
      </c>
      <c r="L82" s="143">
        <v>22192</v>
      </c>
      <c r="M82" s="143">
        <v>14571</v>
      </c>
      <c r="N82" s="143">
        <v>15652</v>
      </c>
      <c r="O82" s="143">
        <v>20206</v>
      </c>
      <c r="P82" s="143">
        <v>25313</v>
      </c>
      <c r="Q82" s="144">
        <v>20768</v>
      </c>
      <c r="R82" s="110">
        <f t="shared" si="5"/>
        <v>234214</v>
      </c>
      <c r="S82" s="111">
        <f t="shared" si="3"/>
        <v>71289</v>
      </c>
      <c r="T82" s="112">
        <f t="shared" si="4"/>
        <v>162925</v>
      </c>
    </row>
    <row r="83" spans="2:20" x14ac:dyDescent="0.4">
      <c r="B83" s="108">
        <v>79</v>
      </c>
      <c r="C83" s="141" t="s">
        <v>374</v>
      </c>
      <c r="D83" s="142">
        <v>720</v>
      </c>
      <c r="E83" s="109" t="s">
        <v>325</v>
      </c>
      <c r="F83" s="143">
        <v>131533</v>
      </c>
      <c r="G83" s="143">
        <v>142180</v>
      </c>
      <c r="H83" s="143">
        <v>0</v>
      </c>
      <c r="I83" s="143">
        <v>136519</v>
      </c>
      <c r="J83" s="143">
        <v>0</v>
      </c>
      <c r="K83" s="143">
        <v>0</v>
      </c>
      <c r="L83" s="143">
        <v>139669</v>
      </c>
      <c r="M83" s="143">
        <v>140396</v>
      </c>
      <c r="N83" s="143">
        <v>3</v>
      </c>
      <c r="O83" s="143">
        <v>0</v>
      </c>
      <c r="P83" s="143">
        <v>0</v>
      </c>
      <c r="Q83" s="144">
        <v>33712</v>
      </c>
      <c r="R83" s="110">
        <f t="shared" si="5"/>
        <v>724012</v>
      </c>
      <c r="S83" s="111">
        <f t="shared" si="3"/>
        <v>136519</v>
      </c>
      <c r="T83" s="112">
        <f t="shared" si="4"/>
        <v>587493</v>
      </c>
    </row>
    <row r="84" spans="2:20" x14ac:dyDescent="0.4">
      <c r="B84" s="108">
        <v>80</v>
      </c>
      <c r="C84" s="141" t="s">
        <v>375</v>
      </c>
      <c r="D84" s="142">
        <v>208</v>
      </c>
      <c r="E84" s="109" t="s">
        <v>325</v>
      </c>
      <c r="F84" s="148">
        <v>68578</v>
      </c>
      <c r="G84" s="148">
        <v>68878</v>
      </c>
      <c r="H84" s="148">
        <v>73138</v>
      </c>
      <c r="I84" s="148">
        <v>71421</v>
      </c>
      <c r="J84" s="148">
        <v>70076</v>
      </c>
      <c r="K84" s="148">
        <v>67182</v>
      </c>
      <c r="L84" s="148">
        <v>66160</v>
      </c>
      <c r="M84" s="148">
        <v>64222</v>
      </c>
      <c r="N84" s="148">
        <v>23771</v>
      </c>
      <c r="O84" s="148">
        <v>51637</v>
      </c>
      <c r="P84" s="148">
        <v>54333</v>
      </c>
      <c r="Q84" s="150">
        <v>61106</v>
      </c>
      <c r="R84" s="110">
        <f t="shared" si="5"/>
        <v>740502</v>
      </c>
      <c r="S84" s="111">
        <f t="shared" si="3"/>
        <v>208679</v>
      </c>
      <c r="T84" s="112">
        <f t="shared" si="4"/>
        <v>531823</v>
      </c>
    </row>
    <row r="85" spans="2:20" x14ac:dyDescent="0.4">
      <c r="B85" s="108">
        <v>81</v>
      </c>
      <c r="C85" s="141" t="s">
        <v>87</v>
      </c>
      <c r="D85" s="142">
        <v>81</v>
      </c>
      <c r="E85" s="109" t="s">
        <v>325</v>
      </c>
      <c r="F85" s="151">
        <v>14487</v>
      </c>
      <c r="G85" s="151">
        <v>11568</v>
      </c>
      <c r="H85" s="151">
        <v>9041</v>
      </c>
      <c r="I85" s="151">
        <v>10010</v>
      </c>
      <c r="J85" s="151">
        <v>12501</v>
      </c>
      <c r="K85" s="151">
        <v>18902</v>
      </c>
      <c r="L85" s="151">
        <v>19941</v>
      </c>
      <c r="M85" s="151">
        <v>15663</v>
      </c>
      <c r="N85" s="151">
        <v>9653</v>
      </c>
      <c r="O85" s="151">
        <v>12000</v>
      </c>
      <c r="P85" s="151">
        <v>13779</v>
      </c>
      <c r="Q85" s="152">
        <v>15656</v>
      </c>
      <c r="R85" s="110">
        <f t="shared" si="5"/>
        <v>163201</v>
      </c>
      <c r="S85" s="111">
        <f t="shared" si="3"/>
        <v>41413</v>
      </c>
      <c r="T85" s="112">
        <f t="shared" si="4"/>
        <v>121788</v>
      </c>
    </row>
    <row r="86" spans="2:20" x14ac:dyDescent="0.4">
      <c r="B86" s="108">
        <v>82</v>
      </c>
      <c r="C86" s="141" t="s">
        <v>88</v>
      </c>
      <c r="D86" s="142">
        <v>91</v>
      </c>
      <c r="E86" s="109" t="s">
        <v>325</v>
      </c>
      <c r="F86" s="153">
        <v>10684</v>
      </c>
      <c r="G86" s="153">
        <v>8919</v>
      </c>
      <c r="H86" s="153">
        <v>8693</v>
      </c>
      <c r="I86" s="153">
        <v>16315</v>
      </c>
      <c r="J86" s="153">
        <v>20642</v>
      </c>
      <c r="K86" s="153">
        <v>19756</v>
      </c>
      <c r="L86" s="153">
        <v>18922</v>
      </c>
      <c r="M86" s="153">
        <v>11665</v>
      </c>
      <c r="N86" s="153">
        <v>12416</v>
      </c>
      <c r="O86" s="153">
        <v>13697</v>
      </c>
      <c r="P86" s="153">
        <v>16298</v>
      </c>
      <c r="Q86" s="154">
        <v>14924</v>
      </c>
      <c r="R86" s="110">
        <f t="shared" si="5"/>
        <v>172931</v>
      </c>
      <c r="S86" s="111">
        <f t="shared" si="3"/>
        <v>56713</v>
      </c>
      <c r="T86" s="112">
        <f t="shared" si="4"/>
        <v>116218</v>
      </c>
    </row>
    <row r="87" spans="2:20" x14ac:dyDescent="0.4">
      <c r="B87" s="108">
        <v>83</v>
      </c>
      <c r="C87" s="141" t="s">
        <v>89</v>
      </c>
      <c r="D87" s="142">
        <v>880</v>
      </c>
      <c r="E87" s="109" t="s">
        <v>325</v>
      </c>
      <c r="F87" s="143">
        <v>112246</v>
      </c>
      <c r="G87" s="143">
        <v>130324</v>
      </c>
      <c r="H87" s="143">
        <v>156005</v>
      </c>
      <c r="I87" s="143">
        <v>120498</v>
      </c>
      <c r="J87" s="143">
        <v>81589</v>
      </c>
      <c r="K87" s="143">
        <v>178184</v>
      </c>
      <c r="L87" s="143">
        <v>130914</v>
      </c>
      <c r="M87" s="143">
        <v>120974</v>
      </c>
      <c r="N87" s="143">
        <v>111170</v>
      </c>
      <c r="O87" s="143">
        <v>123351</v>
      </c>
      <c r="P87" s="143">
        <v>130313</v>
      </c>
      <c r="Q87" s="144">
        <v>101457</v>
      </c>
      <c r="R87" s="110">
        <f t="shared" si="5"/>
        <v>1497025</v>
      </c>
      <c r="S87" s="111">
        <f t="shared" si="3"/>
        <v>380271</v>
      </c>
      <c r="T87" s="112">
        <f t="shared" si="4"/>
        <v>1116754</v>
      </c>
    </row>
    <row r="88" spans="2:20" x14ac:dyDescent="0.4">
      <c r="B88" s="108">
        <v>84</v>
      </c>
      <c r="C88" s="141" t="s">
        <v>376</v>
      </c>
      <c r="D88" s="142">
        <v>259</v>
      </c>
      <c r="E88" s="109" t="s">
        <v>325</v>
      </c>
      <c r="F88" s="143">
        <v>22215</v>
      </c>
      <c r="G88" s="143">
        <v>24288</v>
      </c>
      <c r="H88" s="143">
        <v>31135</v>
      </c>
      <c r="I88" s="143">
        <v>37453</v>
      </c>
      <c r="J88" s="143">
        <v>35218</v>
      </c>
      <c r="K88" s="143">
        <v>28940</v>
      </c>
      <c r="L88" s="143">
        <v>38467</v>
      </c>
      <c r="M88" s="143">
        <v>29078</v>
      </c>
      <c r="N88" s="143">
        <v>25736</v>
      </c>
      <c r="O88" s="143">
        <v>21661</v>
      </c>
      <c r="P88" s="143">
        <v>28629</v>
      </c>
      <c r="Q88" s="144">
        <v>22926</v>
      </c>
      <c r="R88" s="110">
        <f t="shared" si="5"/>
        <v>345746</v>
      </c>
      <c r="S88" s="111">
        <f t="shared" si="3"/>
        <v>101611</v>
      </c>
      <c r="T88" s="112">
        <f t="shared" si="4"/>
        <v>244135</v>
      </c>
    </row>
    <row r="89" spans="2:20" x14ac:dyDescent="0.4">
      <c r="B89" s="108">
        <v>85</v>
      </c>
      <c r="C89" s="141" t="s">
        <v>377</v>
      </c>
      <c r="D89" s="142">
        <v>148</v>
      </c>
      <c r="E89" s="109" t="s">
        <v>325</v>
      </c>
      <c r="F89" s="143">
        <v>12325</v>
      </c>
      <c r="G89" s="143">
        <v>12377</v>
      </c>
      <c r="H89" s="143">
        <v>14974</v>
      </c>
      <c r="I89" s="143">
        <v>21344</v>
      </c>
      <c r="J89" s="143">
        <v>22656</v>
      </c>
      <c r="K89" s="143">
        <v>19895</v>
      </c>
      <c r="L89" s="143">
        <v>13722</v>
      </c>
      <c r="M89" s="143">
        <v>15123</v>
      </c>
      <c r="N89" s="143">
        <v>17093</v>
      </c>
      <c r="O89" s="143">
        <v>20245</v>
      </c>
      <c r="P89" s="143">
        <v>18142</v>
      </c>
      <c r="Q89" s="144">
        <v>18628</v>
      </c>
      <c r="R89" s="110">
        <f t="shared" si="5"/>
        <v>206524</v>
      </c>
      <c r="S89" s="111">
        <f t="shared" si="3"/>
        <v>63895</v>
      </c>
      <c r="T89" s="112">
        <f t="shared" si="4"/>
        <v>142629</v>
      </c>
    </row>
    <row r="90" spans="2:20" x14ac:dyDescent="0.4">
      <c r="B90" s="108">
        <v>86</v>
      </c>
      <c r="C90" s="141" t="s">
        <v>378</v>
      </c>
      <c r="D90" s="142">
        <v>90</v>
      </c>
      <c r="E90" s="109" t="s">
        <v>325</v>
      </c>
      <c r="F90" s="143">
        <v>18185</v>
      </c>
      <c r="G90" s="143">
        <v>22646</v>
      </c>
      <c r="H90" s="143">
        <v>25655</v>
      </c>
      <c r="I90" s="143">
        <v>29109</v>
      </c>
      <c r="J90" s="143">
        <v>29654</v>
      </c>
      <c r="K90" s="143">
        <v>27117</v>
      </c>
      <c r="L90" s="143">
        <v>23013</v>
      </c>
      <c r="M90" s="143">
        <v>19597</v>
      </c>
      <c r="N90" s="143">
        <v>19963</v>
      </c>
      <c r="O90" s="143">
        <v>21952</v>
      </c>
      <c r="P90" s="143">
        <v>21191</v>
      </c>
      <c r="Q90" s="144">
        <v>22584</v>
      </c>
      <c r="R90" s="110">
        <f t="shared" si="5"/>
        <v>280666</v>
      </c>
      <c r="S90" s="111">
        <f t="shared" si="3"/>
        <v>85880</v>
      </c>
      <c r="T90" s="112">
        <f t="shared" si="4"/>
        <v>194786</v>
      </c>
    </row>
    <row r="91" spans="2:20" x14ac:dyDescent="0.4">
      <c r="B91" s="108">
        <v>87</v>
      </c>
      <c r="C91" s="141" t="s">
        <v>379</v>
      </c>
      <c r="D91" s="142">
        <v>113</v>
      </c>
      <c r="E91" s="109" t="s">
        <v>325</v>
      </c>
      <c r="F91" s="143">
        <v>13126</v>
      </c>
      <c r="G91" s="143">
        <v>22254</v>
      </c>
      <c r="H91" s="143">
        <v>29761</v>
      </c>
      <c r="I91" s="143">
        <v>34773</v>
      </c>
      <c r="J91" s="143">
        <v>36551</v>
      </c>
      <c r="K91" s="143">
        <v>33237</v>
      </c>
      <c r="L91" s="143">
        <v>25021</v>
      </c>
      <c r="M91" s="143">
        <v>19355</v>
      </c>
      <c r="N91" s="143">
        <v>21116</v>
      </c>
      <c r="O91" s="143">
        <v>23708</v>
      </c>
      <c r="P91" s="143">
        <v>21175</v>
      </c>
      <c r="Q91" s="144">
        <v>22828</v>
      </c>
      <c r="R91" s="110">
        <f t="shared" si="5"/>
        <v>302905</v>
      </c>
      <c r="S91" s="111">
        <f t="shared" si="3"/>
        <v>104561</v>
      </c>
      <c r="T91" s="112">
        <f t="shared" si="4"/>
        <v>198344</v>
      </c>
    </row>
    <row r="92" spans="2:20" ht="30" x14ac:dyDescent="0.4">
      <c r="B92" s="108">
        <v>88</v>
      </c>
      <c r="C92" s="141" t="s">
        <v>380</v>
      </c>
      <c r="D92" s="142">
        <v>155</v>
      </c>
      <c r="E92" s="109" t="s">
        <v>325</v>
      </c>
      <c r="F92" s="143">
        <v>17772.789000000001</v>
      </c>
      <c r="G92" s="143">
        <v>21886.101999999999</v>
      </c>
      <c r="H92" s="143">
        <v>26324.925000000003</v>
      </c>
      <c r="I92" s="143">
        <v>38186.980000000003</v>
      </c>
      <c r="J92" s="143">
        <v>42221.9</v>
      </c>
      <c r="K92" s="143">
        <v>33752.720000000001</v>
      </c>
      <c r="L92" s="143">
        <v>21329.82</v>
      </c>
      <c r="M92" s="143">
        <v>18729</v>
      </c>
      <c r="N92" s="143">
        <v>22754.89</v>
      </c>
      <c r="O92" s="143">
        <v>25968.350000000002</v>
      </c>
      <c r="P92" s="143">
        <v>23945.010000000002</v>
      </c>
      <c r="Q92" s="144">
        <v>24514.42</v>
      </c>
      <c r="R92" s="110">
        <f t="shared" si="5"/>
        <v>317386.90599999996</v>
      </c>
      <c r="S92" s="111">
        <f t="shared" si="3"/>
        <v>114161.60000000001</v>
      </c>
      <c r="T92" s="112">
        <f t="shared" si="4"/>
        <v>203225.30599999995</v>
      </c>
    </row>
    <row r="93" spans="2:20" x14ac:dyDescent="0.4">
      <c r="B93" s="108">
        <v>89</v>
      </c>
      <c r="C93" s="141" t="s">
        <v>381</v>
      </c>
      <c r="D93" s="142">
        <v>179</v>
      </c>
      <c r="E93" s="109" t="s">
        <v>325</v>
      </c>
      <c r="F93" s="143">
        <v>18854</v>
      </c>
      <c r="G93" s="143">
        <v>19096</v>
      </c>
      <c r="H93" s="143">
        <v>24830</v>
      </c>
      <c r="I93" s="143">
        <v>36228</v>
      </c>
      <c r="J93" s="143">
        <v>39259</v>
      </c>
      <c r="K93" s="143">
        <v>32178</v>
      </c>
      <c r="L93" s="143">
        <v>21486</v>
      </c>
      <c r="M93" s="143">
        <v>21951</v>
      </c>
      <c r="N93" s="143">
        <v>26523</v>
      </c>
      <c r="O93" s="143">
        <v>29864</v>
      </c>
      <c r="P93" s="143">
        <v>26782</v>
      </c>
      <c r="Q93" s="144">
        <v>27053</v>
      </c>
      <c r="R93" s="110">
        <f t="shared" si="5"/>
        <v>324104</v>
      </c>
      <c r="S93" s="111">
        <f t="shared" si="3"/>
        <v>107665</v>
      </c>
      <c r="T93" s="112">
        <f t="shared" si="4"/>
        <v>216439</v>
      </c>
    </row>
    <row r="94" spans="2:20" x14ac:dyDescent="0.4">
      <c r="B94" s="108">
        <v>90</v>
      </c>
      <c r="C94" s="141" t="s">
        <v>382</v>
      </c>
      <c r="D94" s="142">
        <v>113</v>
      </c>
      <c r="E94" s="109" t="s">
        <v>325</v>
      </c>
      <c r="F94" s="143">
        <v>16297</v>
      </c>
      <c r="G94" s="143">
        <v>20820</v>
      </c>
      <c r="H94" s="143">
        <v>27082</v>
      </c>
      <c r="I94" s="143">
        <v>33749</v>
      </c>
      <c r="J94" s="143">
        <v>36064</v>
      </c>
      <c r="K94" s="143">
        <v>29949</v>
      </c>
      <c r="L94" s="143">
        <v>15378</v>
      </c>
      <c r="M94" s="143">
        <v>14966</v>
      </c>
      <c r="N94" s="143">
        <v>18979</v>
      </c>
      <c r="O94" s="143">
        <v>22319</v>
      </c>
      <c r="P94" s="143">
        <v>21372</v>
      </c>
      <c r="Q94" s="144">
        <v>23238</v>
      </c>
      <c r="R94" s="110">
        <f t="shared" si="5"/>
        <v>280213</v>
      </c>
      <c r="S94" s="111">
        <f t="shared" si="3"/>
        <v>99762</v>
      </c>
      <c r="T94" s="112">
        <f t="shared" si="4"/>
        <v>180451</v>
      </c>
    </row>
    <row r="95" spans="2:20" x14ac:dyDescent="0.4">
      <c r="B95" s="108">
        <v>91</v>
      </c>
      <c r="C95" s="141" t="s">
        <v>383</v>
      </c>
      <c r="D95" s="142">
        <v>180</v>
      </c>
      <c r="E95" s="109" t="s">
        <v>325</v>
      </c>
      <c r="F95" s="143">
        <v>24215</v>
      </c>
      <c r="G95" s="143">
        <v>24214</v>
      </c>
      <c r="H95" s="143">
        <v>36841</v>
      </c>
      <c r="I95" s="143">
        <v>48976</v>
      </c>
      <c r="J95" s="143">
        <v>51764</v>
      </c>
      <c r="K95" s="143">
        <v>49079</v>
      </c>
      <c r="L95" s="143">
        <v>33903</v>
      </c>
      <c r="M95" s="143">
        <v>28533</v>
      </c>
      <c r="N95" s="143">
        <v>32850</v>
      </c>
      <c r="O95" s="143">
        <v>30106</v>
      </c>
      <c r="P95" s="143">
        <v>35217</v>
      </c>
      <c r="Q95" s="144">
        <v>36090</v>
      </c>
      <c r="R95" s="110">
        <f t="shared" si="5"/>
        <v>431788</v>
      </c>
      <c r="S95" s="111">
        <f t="shared" si="3"/>
        <v>149819</v>
      </c>
      <c r="T95" s="112">
        <f t="shared" si="4"/>
        <v>281969</v>
      </c>
    </row>
    <row r="96" spans="2:20" x14ac:dyDescent="0.4">
      <c r="B96" s="108">
        <v>92</v>
      </c>
      <c r="C96" s="141" t="s">
        <v>384</v>
      </c>
      <c r="D96" s="142">
        <v>482</v>
      </c>
      <c r="E96" s="109" t="s">
        <v>325</v>
      </c>
      <c r="F96" s="143">
        <v>93847</v>
      </c>
      <c r="G96" s="143">
        <v>134447</v>
      </c>
      <c r="H96" s="143">
        <v>154065</v>
      </c>
      <c r="I96" s="143">
        <v>192953</v>
      </c>
      <c r="J96" s="143">
        <v>205184</v>
      </c>
      <c r="K96" s="143">
        <v>173811</v>
      </c>
      <c r="L96" s="143">
        <v>116595</v>
      </c>
      <c r="M96" s="143">
        <v>100204</v>
      </c>
      <c r="N96" s="143">
        <v>107702</v>
      </c>
      <c r="O96" s="143">
        <v>100208</v>
      </c>
      <c r="P96" s="143">
        <v>99439</v>
      </c>
      <c r="Q96" s="144">
        <v>98064</v>
      </c>
      <c r="R96" s="110">
        <f t="shared" si="5"/>
        <v>1576519</v>
      </c>
      <c r="S96" s="111">
        <f t="shared" si="3"/>
        <v>571948</v>
      </c>
      <c r="T96" s="112">
        <f t="shared" si="4"/>
        <v>1004571</v>
      </c>
    </row>
    <row r="97" spans="2:20" x14ac:dyDescent="0.4">
      <c r="B97" s="108">
        <v>93</v>
      </c>
      <c r="C97" s="141" t="s">
        <v>385</v>
      </c>
      <c r="D97" s="142">
        <v>144</v>
      </c>
      <c r="E97" s="109" t="s">
        <v>325</v>
      </c>
      <c r="F97" s="143">
        <v>14470</v>
      </c>
      <c r="G97" s="143">
        <v>29306</v>
      </c>
      <c r="H97" s="143">
        <v>40677</v>
      </c>
      <c r="I97" s="143">
        <v>14470</v>
      </c>
      <c r="J97" s="143">
        <v>29306</v>
      </c>
      <c r="K97" s="143">
        <v>40677</v>
      </c>
      <c r="L97" s="143">
        <v>34464</v>
      </c>
      <c r="M97" s="143">
        <v>23237</v>
      </c>
      <c r="N97" s="143">
        <v>25570</v>
      </c>
      <c r="O97" s="143">
        <v>26624</v>
      </c>
      <c r="P97" s="143">
        <v>26402</v>
      </c>
      <c r="Q97" s="144">
        <v>31367</v>
      </c>
      <c r="R97" s="110">
        <f t="shared" si="5"/>
        <v>336570</v>
      </c>
      <c r="S97" s="111">
        <f t="shared" si="3"/>
        <v>84453</v>
      </c>
      <c r="T97" s="112">
        <f t="shared" si="4"/>
        <v>252117</v>
      </c>
    </row>
    <row r="98" spans="2:20" x14ac:dyDescent="0.4">
      <c r="B98" s="108">
        <v>94</v>
      </c>
      <c r="C98" s="141" t="s">
        <v>386</v>
      </c>
      <c r="D98" s="142">
        <v>206</v>
      </c>
      <c r="E98" s="109" t="s">
        <v>325</v>
      </c>
      <c r="F98" s="143">
        <v>46985</v>
      </c>
      <c r="G98" s="143">
        <v>46023</v>
      </c>
      <c r="H98" s="143">
        <v>47741</v>
      </c>
      <c r="I98" s="143">
        <v>54159</v>
      </c>
      <c r="J98" s="143">
        <v>58451</v>
      </c>
      <c r="K98" s="143">
        <v>55192</v>
      </c>
      <c r="L98" s="143">
        <v>49444</v>
      </c>
      <c r="M98" s="143">
        <v>49195</v>
      </c>
      <c r="N98" s="143">
        <v>53519</v>
      </c>
      <c r="O98" s="143">
        <v>53284</v>
      </c>
      <c r="P98" s="143">
        <v>51126</v>
      </c>
      <c r="Q98" s="144">
        <v>56471</v>
      </c>
      <c r="R98" s="110">
        <f t="shared" si="5"/>
        <v>621590</v>
      </c>
      <c r="S98" s="111">
        <f t="shared" si="3"/>
        <v>167802</v>
      </c>
      <c r="T98" s="112">
        <f t="shared" si="4"/>
        <v>453788</v>
      </c>
    </row>
    <row r="99" spans="2:20" x14ac:dyDescent="0.4">
      <c r="B99" s="108">
        <v>95</v>
      </c>
      <c r="C99" s="141" t="s">
        <v>387</v>
      </c>
      <c r="D99" s="142">
        <v>137</v>
      </c>
      <c r="E99" s="109" t="s">
        <v>325</v>
      </c>
      <c r="F99" s="143">
        <v>10867</v>
      </c>
      <c r="G99" s="143">
        <v>9745</v>
      </c>
      <c r="H99" s="143">
        <v>12099</v>
      </c>
      <c r="I99" s="143">
        <v>19913</v>
      </c>
      <c r="J99" s="143">
        <v>24073</v>
      </c>
      <c r="K99" s="143">
        <v>21889</v>
      </c>
      <c r="L99" s="143">
        <v>12253</v>
      </c>
      <c r="M99" s="143">
        <v>10977</v>
      </c>
      <c r="N99" s="143">
        <v>15618</v>
      </c>
      <c r="O99" s="143">
        <v>17113</v>
      </c>
      <c r="P99" s="143">
        <v>19935</v>
      </c>
      <c r="Q99" s="144">
        <v>18459</v>
      </c>
      <c r="R99" s="110">
        <f t="shared" si="5"/>
        <v>192941</v>
      </c>
      <c r="S99" s="111">
        <f t="shared" si="3"/>
        <v>65875</v>
      </c>
      <c r="T99" s="112">
        <f t="shared" si="4"/>
        <v>127066</v>
      </c>
    </row>
    <row r="100" spans="2:20" x14ac:dyDescent="0.4">
      <c r="B100" s="108">
        <v>96</v>
      </c>
      <c r="C100" s="141" t="s">
        <v>417</v>
      </c>
      <c r="D100" s="142">
        <v>222</v>
      </c>
      <c r="E100" s="109" t="s">
        <v>325</v>
      </c>
      <c r="F100" s="143">
        <v>25161</v>
      </c>
      <c r="G100" s="143">
        <v>22008</v>
      </c>
      <c r="H100" s="143">
        <v>26044</v>
      </c>
      <c r="I100" s="143">
        <v>42583</v>
      </c>
      <c r="J100" s="143">
        <v>54600</v>
      </c>
      <c r="K100" s="143">
        <v>53217</v>
      </c>
      <c r="L100" s="143">
        <v>36999</v>
      </c>
      <c r="M100" s="143">
        <v>24359</v>
      </c>
      <c r="N100" s="143">
        <v>29488</v>
      </c>
      <c r="O100" s="143">
        <v>37408</v>
      </c>
      <c r="P100" s="143">
        <v>45601</v>
      </c>
      <c r="Q100" s="144">
        <v>40562</v>
      </c>
      <c r="R100" s="110">
        <f>SUM(F100:Q100)</f>
        <v>438030</v>
      </c>
      <c r="S100" s="111">
        <f>SUM(I100:K100)</f>
        <v>150400</v>
      </c>
      <c r="T100" s="112">
        <f t="shared" si="4"/>
        <v>287630</v>
      </c>
    </row>
    <row r="101" spans="2:20" x14ac:dyDescent="0.4">
      <c r="B101" s="108">
        <v>97</v>
      </c>
      <c r="C101" s="141" t="s">
        <v>418</v>
      </c>
      <c r="D101" s="142">
        <v>32</v>
      </c>
      <c r="E101" s="109" t="s">
        <v>325</v>
      </c>
      <c r="F101" s="143">
        <v>2292</v>
      </c>
      <c r="G101" s="143">
        <v>2040</v>
      </c>
      <c r="H101" s="143">
        <v>2861</v>
      </c>
      <c r="I101" s="143">
        <v>3531</v>
      </c>
      <c r="J101" s="143">
        <v>4341</v>
      </c>
      <c r="K101" s="143">
        <v>4882</v>
      </c>
      <c r="L101" s="143">
        <v>3303</v>
      </c>
      <c r="M101" s="143">
        <v>2141</v>
      </c>
      <c r="N101" s="143">
        <v>2288</v>
      </c>
      <c r="O101" s="143">
        <v>2280</v>
      </c>
      <c r="P101" s="143">
        <v>2363</v>
      </c>
      <c r="Q101" s="144">
        <v>2299</v>
      </c>
      <c r="R101" s="110">
        <f>SUM(F101:Q101)</f>
        <v>34621</v>
      </c>
      <c r="S101" s="111">
        <v>2383</v>
      </c>
      <c r="T101" s="112">
        <f>R101-S101</f>
        <v>32238</v>
      </c>
    </row>
    <row r="102" spans="2:20" x14ac:dyDescent="0.4">
      <c r="B102" s="108">
        <v>98</v>
      </c>
      <c r="C102" s="141" t="s">
        <v>419</v>
      </c>
      <c r="D102" s="142">
        <v>174</v>
      </c>
      <c r="E102" s="109" t="s">
        <v>325</v>
      </c>
      <c r="F102" s="143">
        <v>24252</v>
      </c>
      <c r="G102" s="143">
        <v>29056</v>
      </c>
      <c r="H102" s="143">
        <v>46241</v>
      </c>
      <c r="I102" s="143">
        <v>59108</v>
      </c>
      <c r="J102" s="143">
        <v>58278</v>
      </c>
      <c r="K102" s="143">
        <v>40474</v>
      </c>
      <c r="L102" s="143">
        <v>26648</v>
      </c>
      <c r="M102" s="143">
        <v>31937</v>
      </c>
      <c r="N102" s="143">
        <v>39871</v>
      </c>
      <c r="O102" s="143">
        <v>48177</v>
      </c>
      <c r="P102" s="143">
        <v>43045</v>
      </c>
      <c r="Q102" s="144">
        <v>18123</v>
      </c>
      <c r="R102" s="110">
        <f t="shared" si="5"/>
        <v>465210</v>
      </c>
      <c r="S102" s="111">
        <f>SUM(I102:K102)</f>
        <v>157860</v>
      </c>
      <c r="T102" s="112">
        <f t="shared" si="4"/>
        <v>307350</v>
      </c>
    </row>
    <row r="103" spans="2:20" x14ac:dyDescent="0.4">
      <c r="B103" s="108">
        <v>99</v>
      </c>
      <c r="C103" s="141" t="s">
        <v>420</v>
      </c>
      <c r="D103" s="155">
        <v>172</v>
      </c>
      <c r="E103" s="109" t="s">
        <v>325</v>
      </c>
      <c r="F103" s="143">
        <v>18209</v>
      </c>
      <c r="G103" s="143">
        <v>18832</v>
      </c>
      <c r="H103" s="143">
        <v>25779</v>
      </c>
      <c r="I103" s="143">
        <v>37647</v>
      </c>
      <c r="J103" s="143">
        <v>40767</v>
      </c>
      <c r="K103" s="143">
        <v>34414</v>
      </c>
      <c r="L103" s="143">
        <v>20808</v>
      </c>
      <c r="M103" s="143">
        <v>22971</v>
      </c>
      <c r="N103" s="143">
        <v>23770</v>
      </c>
      <c r="O103" s="143">
        <v>31499</v>
      </c>
      <c r="P103" s="143">
        <v>25486</v>
      </c>
      <c r="Q103" s="144">
        <v>25076</v>
      </c>
      <c r="R103" s="110">
        <f t="shared" si="5"/>
        <v>325258</v>
      </c>
      <c r="S103" s="123">
        <f t="shared" ref="S103:S106" si="6">SUM(I103:K103)</f>
        <v>112828</v>
      </c>
      <c r="T103" s="124">
        <f t="shared" si="4"/>
        <v>212430</v>
      </c>
    </row>
    <row r="104" spans="2:20" x14ac:dyDescent="0.4">
      <c r="B104" s="108">
        <v>100</v>
      </c>
      <c r="C104" s="141" t="s">
        <v>388</v>
      </c>
      <c r="D104" s="142">
        <v>76</v>
      </c>
      <c r="E104" s="109" t="s">
        <v>325</v>
      </c>
      <c r="F104" s="143">
        <v>1598</v>
      </c>
      <c r="G104" s="143">
        <v>1785</v>
      </c>
      <c r="H104" s="143">
        <v>1839</v>
      </c>
      <c r="I104" s="143">
        <v>1648</v>
      </c>
      <c r="J104" s="143">
        <v>1633</v>
      </c>
      <c r="K104" s="143">
        <v>2261</v>
      </c>
      <c r="L104" s="143">
        <v>2747</v>
      </c>
      <c r="M104" s="143">
        <v>3231</v>
      </c>
      <c r="N104" s="143">
        <v>1838</v>
      </c>
      <c r="O104" s="143">
        <v>928</v>
      </c>
      <c r="P104" s="143">
        <v>709</v>
      </c>
      <c r="Q104" s="144">
        <v>1622</v>
      </c>
      <c r="R104" s="110">
        <f t="shared" si="5"/>
        <v>21839</v>
      </c>
      <c r="S104" s="111">
        <f t="shared" si="6"/>
        <v>5542</v>
      </c>
      <c r="T104" s="112">
        <f t="shared" si="4"/>
        <v>16297</v>
      </c>
    </row>
    <row r="105" spans="2:20" x14ac:dyDescent="0.4">
      <c r="B105" s="108">
        <v>101</v>
      </c>
      <c r="C105" s="141" t="s">
        <v>389</v>
      </c>
      <c r="D105" s="142">
        <v>223</v>
      </c>
      <c r="E105" s="109" t="s">
        <v>325</v>
      </c>
      <c r="F105" s="143">
        <v>3539</v>
      </c>
      <c r="G105" s="143">
        <v>3699</v>
      </c>
      <c r="H105" s="143">
        <v>13192</v>
      </c>
      <c r="I105" s="143">
        <v>66817</v>
      </c>
      <c r="J105" s="143">
        <v>79043</v>
      </c>
      <c r="K105" s="143">
        <v>7529</v>
      </c>
      <c r="L105" s="143">
        <v>3450</v>
      </c>
      <c r="M105" s="143">
        <v>3953</v>
      </c>
      <c r="N105" s="143">
        <v>4456</v>
      </c>
      <c r="O105" s="143">
        <v>5102</v>
      </c>
      <c r="P105" s="143">
        <v>4672</v>
      </c>
      <c r="Q105" s="144">
        <v>5167</v>
      </c>
      <c r="R105" s="110">
        <f t="shared" si="5"/>
        <v>200619</v>
      </c>
      <c r="S105" s="111">
        <f t="shared" si="6"/>
        <v>153389</v>
      </c>
      <c r="T105" s="112">
        <f t="shared" si="4"/>
        <v>47230</v>
      </c>
    </row>
    <row r="106" spans="2:20" x14ac:dyDescent="0.4">
      <c r="B106" s="108">
        <v>102</v>
      </c>
      <c r="C106" s="141" t="s">
        <v>390</v>
      </c>
      <c r="D106" s="142">
        <v>157</v>
      </c>
      <c r="E106" s="109" t="s">
        <v>325</v>
      </c>
      <c r="F106" s="143">
        <v>3422</v>
      </c>
      <c r="G106" s="143">
        <v>2713</v>
      </c>
      <c r="H106" s="143">
        <v>4312</v>
      </c>
      <c r="I106" s="143">
        <v>3211</v>
      </c>
      <c r="J106" s="143">
        <v>3960</v>
      </c>
      <c r="K106" s="143">
        <v>5180</v>
      </c>
      <c r="L106" s="143">
        <v>5332</v>
      </c>
      <c r="M106" s="143">
        <v>8567</v>
      </c>
      <c r="N106" s="143">
        <v>4556</v>
      </c>
      <c r="O106" s="143">
        <v>3278</v>
      </c>
      <c r="P106" s="143">
        <v>5990</v>
      </c>
      <c r="Q106" s="144">
        <v>3700</v>
      </c>
      <c r="R106" s="110">
        <f t="shared" si="5"/>
        <v>54221</v>
      </c>
      <c r="S106" s="111">
        <f t="shared" si="6"/>
        <v>12351</v>
      </c>
      <c r="T106" s="112">
        <f t="shared" si="4"/>
        <v>41870</v>
      </c>
    </row>
    <row r="107" spans="2:20" x14ac:dyDescent="0.4">
      <c r="B107" s="108">
        <v>103</v>
      </c>
      <c r="C107" s="141" t="s">
        <v>391</v>
      </c>
      <c r="D107" s="142">
        <v>93</v>
      </c>
      <c r="E107" s="109" t="s">
        <v>325</v>
      </c>
      <c r="F107" s="143">
        <v>916</v>
      </c>
      <c r="G107" s="143">
        <v>948</v>
      </c>
      <c r="H107" s="143">
        <v>720</v>
      </c>
      <c r="I107" s="143">
        <v>423</v>
      </c>
      <c r="J107" s="143">
        <v>684</v>
      </c>
      <c r="K107" s="143">
        <v>1059</v>
      </c>
      <c r="L107" s="143">
        <v>1237</v>
      </c>
      <c r="M107" s="143">
        <v>1432</v>
      </c>
      <c r="N107" s="143">
        <v>836</v>
      </c>
      <c r="O107" s="143">
        <v>453</v>
      </c>
      <c r="P107" s="143">
        <v>415</v>
      </c>
      <c r="Q107" s="144">
        <v>923</v>
      </c>
      <c r="R107" s="110">
        <f>SUM(F107:Q107)</f>
        <v>10046</v>
      </c>
      <c r="S107" s="111">
        <f>SUM(I107:K107)</f>
        <v>2166</v>
      </c>
      <c r="T107" s="112">
        <f>R107-S107</f>
        <v>7880</v>
      </c>
    </row>
    <row r="108" spans="2:20" x14ac:dyDescent="0.4">
      <c r="B108" s="108">
        <v>104</v>
      </c>
      <c r="C108" s="141" t="s">
        <v>392</v>
      </c>
      <c r="D108" s="142">
        <v>88</v>
      </c>
      <c r="E108" s="109" t="s">
        <v>325</v>
      </c>
      <c r="F108" s="143">
        <v>13819</v>
      </c>
      <c r="G108" s="143">
        <v>5970</v>
      </c>
      <c r="H108" s="143">
        <v>4530</v>
      </c>
      <c r="I108" s="143">
        <v>6040</v>
      </c>
      <c r="J108" s="143">
        <v>11098</v>
      </c>
      <c r="K108" s="143">
        <v>17196</v>
      </c>
      <c r="L108" s="143">
        <v>16862</v>
      </c>
      <c r="M108" s="143">
        <v>11546</v>
      </c>
      <c r="N108" s="143">
        <v>4963</v>
      </c>
      <c r="O108" s="143">
        <v>8851</v>
      </c>
      <c r="P108" s="143">
        <v>10043</v>
      </c>
      <c r="Q108" s="144">
        <v>14880</v>
      </c>
      <c r="R108" s="125">
        <f>SUM(F108:Q108)</f>
        <v>125798</v>
      </c>
      <c r="S108" s="111">
        <f>SUM(I108:K108)</f>
        <v>34334</v>
      </c>
      <c r="T108" s="112">
        <f>R108-S108</f>
        <v>91464</v>
      </c>
    </row>
    <row r="109" spans="2:20" x14ac:dyDescent="0.4">
      <c r="B109" s="108">
        <v>105</v>
      </c>
      <c r="C109" s="141" t="s">
        <v>393</v>
      </c>
      <c r="D109" s="142">
        <v>92</v>
      </c>
      <c r="E109" s="109" t="s">
        <v>325</v>
      </c>
      <c r="F109" s="143">
        <v>8167</v>
      </c>
      <c r="G109" s="143">
        <v>6162</v>
      </c>
      <c r="H109" s="143">
        <v>7118</v>
      </c>
      <c r="I109" s="143">
        <v>10294</v>
      </c>
      <c r="J109" s="143">
        <v>15535</v>
      </c>
      <c r="K109" s="143">
        <v>16306</v>
      </c>
      <c r="L109" s="143">
        <v>12643</v>
      </c>
      <c r="M109" s="143">
        <v>7203</v>
      </c>
      <c r="N109" s="143">
        <v>8505</v>
      </c>
      <c r="O109" s="143">
        <v>11407</v>
      </c>
      <c r="P109" s="143">
        <v>13930</v>
      </c>
      <c r="Q109" s="144">
        <v>11233</v>
      </c>
      <c r="R109" s="110">
        <f t="shared" si="5"/>
        <v>128503</v>
      </c>
      <c r="S109" s="111">
        <f>SUM(I109:K109)</f>
        <v>42135</v>
      </c>
      <c r="T109" s="112">
        <f>R109-S109</f>
        <v>86368</v>
      </c>
    </row>
    <row r="110" spans="2:20" x14ac:dyDescent="0.4">
      <c r="B110" s="108">
        <v>106</v>
      </c>
      <c r="C110" s="141" t="s">
        <v>394</v>
      </c>
      <c r="D110" s="142" t="s">
        <v>395</v>
      </c>
      <c r="E110" s="109" t="s">
        <v>325</v>
      </c>
      <c r="F110" s="113" t="s">
        <v>216</v>
      </c>
      <c r="G110" s="113" t="s">
        <v>216</v>
      </c>
      <c r="H110" s="113" t="s">
        <v>216</v>
      </c>
      <c r="I110" s="113" t="s">
        <v>216</v>
      </c>
      <c r="J110" s="113" t="s">
        <v>216</v>
      </c>
      <c r="K110" s="113" t="s">
        <v>216</v>
      </c>
      <c r="L110" s="113" t="s">
        <v>216</v>
      </c>
      <c r="M110" s="113" t="s">
        <v>216</v>
      </c>
      <c r="N110" s="113" t="s">
        <v>216</v>
      </c>
      <c r="O110" s="113" t="s">
        <v>216</v>
      </c>
      <c r="P110" s="113" t="s">
        <v>216</v>
      </c>
      <c r="Q110" s="114" t="s">
        <v>216</v>
      </c>
      <c r="R110" s="125">
        <f>SUM(F110:Q110)</f>
        <v>0</v>
      </c>
      <c r="S110" s="111">
        <f>SUM(I110:K110)</f>
        <v>0</v>
      </c>
      <c r="T110" s="112">
        <f>R110-S110</f>
        <v>0</v>
      </c>
    </row>
    <row r="111" spans="2:20" ht="16.5" thickBot="1" x14ac:dyDescent="0.45">
      <c r="B111" s="126" t="s">
        <v>396</v>
      </c>
      <c r="C111" s="132"/>
      <c r="D111" s="127"/>
      <c r="E111" s="128" t="s">
        <v>325</v>
      </c>
      <c r="F111" s="158">
        <f>SUM(F5:F110)</f>
        <v>1624794.7890000001</v>
      </c>
      <c r="G111" s="158">
        <f t="shared" ref="G111:Q111" si="7">SUM(G5:G110)</f>
        <v>1736480.102</v>
      </c>
      <c r="H111" s="158">
        <f t="shared" si="7"/>
        <v>1980356.925</v>
      </c>
      <c r="I111" s="158">
        <f t="shared" si="7"/>
        <v>2871859.98</v>
      </c>
      <c r="J111" s="158">
        <f t="shared" si="7"/>
        <v>2707589.9</v>
      </c>
      <c r="K111" s="158">
        <f t="shared" si="7"/>
        <v>2792478.7200000002</v>
      </c>
      <c r="L111" s="158">
        <f t="shared" si="7"/>
        <v>2450263.8200000003</v>
      </c>
      <c r="M111" s="158">
        <f t="shared" si="7"/>
        <v>1783179</v>
      </c>
      <c r="N111" s="158">
        <f t="shared" si="7"/>
        <v>1929552.89</v>
      </c>
      <c r="O111" s="158">
        <f t="shared" si="7"/>
        <v>2067624.35</v>
      </c>
      <c r="P111" s="158">
        <f t="shared" si="7"/>
        <v>2594775.0099999998</v>
      </c>
      <c r="Q111" s="158">
        <f t="shared" si="7"/>
        <v>2452250.42</v>
      </c>
      <c r="R111" s="159">
        <f>SUM(R5:R110)</f>
        <v>26991205.905999999</v>
      </c>
      <c r="S111" s="160">
        <f>SUM(S5:S110)</f>
        <v>8361557.5999999996</v>
      </c>
      <c r="T111" s="161">
        <f>SUM(T5:T110)</f>
        <v>18629648.306000002</v>
      </c>
    </row>
    <row r="112" spans="2:20" x14ac:dyDescent="0.4">
      <c r="B112" s="156"/>
      <c r="C112" s="133"/>
      <c r="D112" s="156" t="s">
        <v>395</v>
      </c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</row>
    <row r="113" spans="18:18" x14ac:dyDescent="0.4">
      <c r="R113" s="157"/>
    </row>
    <row r="114" spans="18:18" x14ac:dyDescent="0.4"/>
    <row r="115" spans="18:18" x14ac:dyDescent="0.4"/>
    <row r="116" spans="18:18" x14ac:dyDescent="0.4"/>
    <row r="117" spans="18:18" x14ac:dyDescent="0.4"/>
    <row r="118" spans="18:18" x14ac:dyDescent="0.4"/>
    <row r="119" spans="18:18" x14ac:dyDescent="0.4"/>
  </sheetData>
  <protectedRanges>
    <protectedRange sqref="F85:H85" name="範囲1_2_5"/>
    <protectedRange sqref="I85:K85" name="範囲1_2_8"/>
    <protectedRange sqref="L85:M85" name="範囲1_2_5_1"/>
    <protectedRange sqref="O85:Q85" name="範囲1_2_5_2"/>
  </protectedRanges>
  <mergeCells count="4">
    <mergeCell ref="B3:B4"/>
    <mergeCell ref="C3:C4"/>
    <mergeCell ref="D3:E4"/>
    <mergeCell ref="F3:T3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8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9"/>
  <sheetViews>
    <sheetView showGridLines="0" zoomScaleNormal="100" workbookViewId="0">
      <pane ySplit="5" topLeftCell="A6" activePane="bottomLeft" state="frozen"/>
      <selection pane="bottomLeft" activeCell="C10" sqref="C10"/>
    </sheetView>
  </sheetViews>
  <sheetFormatPr defaultColWidth="0" defaultRowHeight="19.5" zeroHeight="1" x14ac:dyDescent="0.4"/>
  <cols>
    <col min="1" max="1" width="4.5" style="48" bestFit="1" customWidth="1"/>
    <col min="2" max="2" width="5.625" style="48" customWidth="1"/>
    <col min="3" max="3" width="76.25" style="49" customWidth="1"/>
    <col min="4" max="4" width="10.5" style="48" customWidth="1"/>
    <col min="5" max="5" width="6.875" style="48" customWidth="1"/>
    <col min="6" max="17" width="9.625" style="48" customWidth="1"/>
    <col min="18" max="18" width="12" style="50" bestFit="1" customWidth="1"/>
    <col min="19" max="19" width="10" style="50" customWidth="1"/>
    <col min="20" max="20" width="11.625" style="50" customWidth="1"/>
    <col min="21" max="21" width="10" style="48" customWidth="1"/>
    <col min="22" max="23" width="0" style="48" hidden="1" customWidth="1"/>
    <col min="24" max="16384" width="10" style="48" hidden="1"/>
  </cols>
  <sheetData>
    <row r="1" spans="2:20" x14ac:dyDescent="0.4"/>
    <row r="2" spans="2:20" s="51" customFormat="1" x14ac:dyDescent="0.4">
      <c r="B2" s="53"/>
      <c r="C2" s="54">
        <v>1</v>
      </c>
      <c r="D2" s="53">
        <v>2</v>
      </c>
      <c r="E2" s="53">
        <v>3</v>
      </c>
      <c r="F2" s="53">
        <v>4</v>
      </c>
      <c r="G2" s="53">
        <v>5</v>
      </c>
      <c r="H2" s="53">
        <v>6</v>
      </c>
      <c r="I2" s="53">
        <v>7</v>
      </c>
      <c r="J2" s="53">
        <v>8</v>
      </c>
      <c r="K2" s="53">
        <v>9</v>
      </c>
      <c r="L2" s="53">
        <v>10</v>
      </c>
      <c r="M2" s="53">
        <v>11</v>
      </c>
      <c r="N2" s="53">
        <v>12</v>
      </c>
      <c r="O2" s="53">
        <v>13</v>
      </c>
      <c r="P2" s="53">
        <v>14</v>
      </c>
      <c r="Q2" s="53">
        <v>15</v>
      </c>
      <c r="R2" s="53">
        <v>16</v>
      </c>
      <c r="S2" s="53">
        <v>17</v>
      </c>
      <c r="T2" s="53">
        <v>18</v>
      </c>
    </row>
    <row r="3" spans="2:20" ht="20.25" thickBot="1" x14ac:dyDescent="0.45">
      <c r="B3" s="55" t="s">
        <v>421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2:20" ht="24" customHeight="1" thickBot="1" x14ac:dyDescent="0.45">
      <c r="B4" s="203" t="s">
        <v>307</v>
      </c>
      <c r="C4" s="205" t="s">
        <v>308</v>
      </c>
      <c r="D4" s="207" t="s">
        <v>412</v>
      </c>
      <c r="E4" s="207"/>
      <c r="F4" s="205" t="s">
        <v>413</v>
      </c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9"/>
      <c r="S4" s="209"/>
      <c r="T4" s="210"/>
    </row>
    <row r="5" spans="2:20" ht="24" customHeight="1" x14ac:dyDescent="0.4">
      <c r="B5" s="204"/>
      <c r="C5" s="206"/>
      <c r="D5" s="208"/>
      <c r="E5" s="208"/>
      <c r="F5" s="84" t="s">
        <v>310</v>
      </c>
      <c r="G5" s="84" t="s">
        <v>311</v>
      </c>
      <c r="H5" s="84" t="s">
        <v>312</v>
      </c>
      <c r="I5" s="85" t="s">
        <v>313</v>
      </c>
      <c r="J5" s="84" t="s">
        <v>314</v>
      </c>
      <c r="K5" s="84" t="s">
        <v>315</v>
      </c>
      <c r="L5" s="85" t="s">
        <v>316</v>
      </c>
      <c r="M5" s="84" t="s">
        <v>317</v>
      </c>
      <c r="N5" s="84" t="s">
        <v>318</v>
      </c>
      <c r="O5" s="84" t="s">
        <v>319</v>
      </c>
      <c r="P5" s="84" t="s">
        <v>320</v>
      </c>
      <c r="Q5" s="57" t="s">
        <v>321</v>
      </c>
      <c r="R5" s="82" t="s">
        <v>322</v>
      </c>
      <c r="S5" s="83" t="s">
        <v>323</v>
      </c>
      <c r="T5" s="58" t="s">
        <v>324</v>
      </c>
    </row>
    <row r="6" spans="2:20" x14ac:dyDescent="0.4">
      <c r="B6" s="59">
        <v>45</v>
      </c>
      <c r="C6" s="60" t="s">
        <v>401</v>
      </c>
      <c r="D6" s="61">
        <v>161</v>
      </c>
      <c r="E6" s="62" t="s">
        <v>325</v>
      </c>
      <c r="F6" s="63">
        <v>7664</v>
      </c>
      <c r="G6" s="63">
        <v>7448</v>
      </c>
      <c r="H6" s="63">
        <v>8612</v>
      </c>
      <c r="I6" s="63">
        <v>15962</v>
      </c>
      <c r="J6" s="63">
        <v>20761</v>
      </c>
      <c r="K6" s="63">
        <v>15510</v>
      </c>
      <c r="L6" s="63">
        <v>20759</v>
      </c>
      <c r="M6" s="63">
        <v>7719</v>
      </c>
      <c r="N6" s="63">
        <v>9512</v>
      </c>
      <c r="O6" s="63">
        <v>12043</v>
      </c>
      <c r="P6" s="63">
        <v>19342</v>
      </c>
      <c r="Q6" s="64">
        <v>15182</v>
      </c>
      <c r="R6" s="65">
        <f t="shared" ref="R6" si="0">SUM(F6:Q6)</f>
        <v>160514</v>
      </c>
      <c r="S6" s="66">
        <f t="shared" ref="S6" si="1">SUM(I6:K6)</f>
        <v>52233</v>
      </c>
      <c r="T6" s="67">
        <f t="shared" ref="T6" si="2">R6-S6</f>
        <v>108281</v>
      </c>
    </row>
    <row r="7" spans="2:20" x14ac:dyDescent="0.4">
      <c r="B7" s="59">
        <v>106</v>
      </c>
      <c r="C7" s="60" t="s">
        <v>394</v>
      </c>
      <c r="D7" s="61">
        <v>259</v>
      </c>
      <c r="E7" s="62" t="s">
        <v>325</v>
      </c>
      <c r="F7" s="68">
        <v>15823</v>
      </c>
      <c r="G7" s="68">
        <v>10958</v>
      </c>
      <c r="H7" s="68">
        <v>13609</v>
      </c>
      <c r="I7" s="68">
        <v>17867</v>
      </c>
      <c r="J7" s="68">
        <v>17738</v>
      </c>
      <c r="K7" s="68">
        <v>10457</v>
      </c>
      <c r="L7" s="68">
        <v>17438</v>
      </c>
      <c r="M7" s="68">
        <v>17481</v>
      </c>
      <c r="N7" s="68">
        <v>16324</v>
      </c>
      <c r="O7" s="68">
        <v>17286</v>
      </c>
      <c r="P7" s="68">
        <v>11477</v>
      </c>
      <c r="Q7" s="69">
        <v>17044</v>
      </c>
      <c r="R7" s="70">
        <f>SUM(F7:Q7)</f>
        <v>183502</v>
      </c>
      <c r="S7" s="66">
        <f>SUM(I7:K7)</f>
        <v>46062</v>
      </c>
      <c r="T7" s="67">
        <f>R7-S7</f>
        <v>137440</v>
      </c>
    </row>
    <row r="8" spans="2:20" ht="20.25" thickBot="1" x14ac:dyDescent="0.45">
      <c r="B8" s="71" t="s">
        <v>396</v>
      </c>
      <c r="C8" s="72"/>
      <c r="D8" s="73"/>
      <c r="E8" s="74" t="s">
        <v>325</v>
      </c>
      <c r="F8" s="73">
        <f t="shared" ref="F8:T8" si="3">SUM(F6:F7)</f>
        <v>23487</v>
      </c>
      <c r="G8" s="73">
        <f t="shared" si="3"/>
        <v>18406</v>
      </c>
      <c r="H8" s="73">
        <f t="shared" si="3"/>
        <v>22221</v>
      </c>
      <c r="I8" s="73">
        <f t="shared" si="3"/>
        <v>33829</v>
      </c>
      <c r="J8" s="73">
        <f t="shared" si="3"/>
        <v>38499</v>
      </c>
      <c r="K8" s="73">
        <f t="shared" si="3"/>
        <v>25967</v>
      </c>
      <c r="L8" s="73">
        <f t="shared" si="3"/>
        <v>38197</v>
      </c>
      <c r="M8" s="73">
        <f t="shared" si="3"/>
        <v>25200</v>
      </c>
      <c r="N8" s="73">
        <f t="shared" si="3"/>
        <v>25836</v>
      </c>
      <c r="O8" s="73">
        <f t="shared" si="3"/>
        <v>29329</v>
      </c>
      <c r="P8" s="73">
        <f t="shared" si="3"/>
        <v>30819</v>
      </c>
      <c r="Q8" s="73">
        <f t="shared" si="3"/>
        <v>32226</v>
      </c>
      <c r="R8" s="75">
        <f t="shared" si="3"/>
        <v>344016</v>
      </c>
      <c r="S8" s="76">
        <f t="shared" si="3"/>
        <v>98295</v>
      </c>
      <c r="T8" s="77">
        <f t="shared" si="3"/>
        <v>245721</v>
      </c>
    </row>
    <row r="9" spans="2:20" x14ac:dyDescent="0.4">
      <c r="B9" s="78"/>
      <c r="C9" s="79"/>
      <c r="D9" s="78" t="s">
        <v>395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80"/>
      <c r="S9" s="80"/>
      <c r="T9" s="80"/>
    </row>
    <row r="10" spans="2:20" x14ac:dyDescent="0.4">
      <c r="R10" s="52"/>
    </row>
    <row r="11" spans="2:20" x14ac:dyDescent="0.4"/>
    <row r="12" spans="2:20" x14ac:dyDescent="0.4"/>
    <row r="13" spans="2:20" x14ac:dyDescent="0.4"/>
    <row r="14" spans="2:20" x14ac:dyDescent="0.4"/>
    <row r="15" spans="2:20" x14ac:dyDescent="0.4"/>
    <row r="16" spans="2:20" x14ac:dyDescent="0.4"/>
    <row r="17" x14ac:dyDescent="0.4"/>
    <row r="18" x14ac:dyDescent="0.4"/>
    <row r="19" x14ac:dyDescent="0.4"/>
    <row r="20" x14ac:dyDescent="0.4"/>
    <row r="21" x14ac:dyDescent="0.4"/>
    <row r="22" x14ac:dyDescent="0.4"/>
    <row r="23" x14ac:dyDescent="0.4"/>
    <row r="24" x14ac:dyDescent="0.4"/>
    <row r="25" x14ac:dyDescent="0.4"/>
    <row r="26" x14ac:dyDescent="0.4"/>
    <row r="27" x14ac:dyDescent="0.4"/>
    <row r="28" x14ac:dyDescent="0.4"/>
    <row r="29" x14ac:dyDescent="0.4"/>
    <row r="30" x14ac:dyDescent="0.4"/>
    <row r="31" x14ac:dyDescent="0.4"/>
    <row r="32" x14ac:dyDescent="0.4"/>
    <row r="33" x14ac:dyDescent="0.4"/>
    <row r="34" x14ac:dyDescent="0.4"/>
    <row r="35" x14ac:dyDescent="0.4"/>
    <row r="36" x14ac:dyDescent="0.4"/>
    <row r="37" x14ac:dyDescent="0.4"/>
    <row r="38" x14ac:dyDescent="0.4"/>
    <row r="39" x14ac:dyDescent="0.4"/>
    <row r="40" x14ac:dyDescent="0.4"/>
    <row r="41" x14ac:dyDescent="0.4"/>
    <row r="42" x14ac:dyDescent="0.4"/>
    <row r="43" x14ac:dyDescent="0.4"/>
    <row r="44" x14ac:dyDescent="0.4"/>
    <row r="45" x14ac:dyDescent="0.4"/>
    <row r="46" x14ac:dyDescent="0.4"/>
    <row r="47" x14ac:dyDescent="0.4"/>
    <row r="48" x14ac:dyDescent="0.4"/>
    <row r="49" x14ac:dyDescent="0.4"/>
    <row r="50" x14ac:dyDescent="0.4"/>
    <row r="51" x14ac:dyDescent="0.4"/>
    <row r="52" x14ac:dyDescent="0.4"/>
    <row r="53" x14ac:dyDescent="0.4"/>
    <row r="54" x14ac:dyDescent="0.4"/>
    <row r="55" x14ac:dyDescent="0.4"/>
    <row r="56" x14ac:dyDescent="0.4"/>
    <row r="57" x14ac:dyDescent="0.4"/>
    <row r="58" x14ac:dyDescent="0.4"/>
    <row r="59" x14ac:dyDescent="0.4"/>
    <row r="60" x14ac:dyDescent="0.4"/>
    <row r="61" x14ac:dyDescent="0.4"/>
    <row r="62" x14ac:dyDescent="0.4"/>
    <row r="63" x14ac:dyDescent="0.4"/>
    <row r="64" x14ac:dyDescent="0.4"/>
    <row r="65" x14ac:dyDescent="0.4"/>
    <row r="66" x14ac:dyDescent="0.4"/>
    <row r="67" x14ac:dyDescent="0.4"/>
    <row r="68" x14ac:dyDescent="0.4"/>
    <row r="69" x14ac:dyDescent="0.4"/>
    <row r="70" x14ac:dyDescent="0.4"/>
    <row r="71" x14ac:dyDescent="0.4"/>
    <row r="72" x14ac:dyDescent="0.4"/>
    <row r="73" x14ac:dyDescent="0.4"/>
    <row r="74" x14ac:dyDescent="0.4"/>
    <row r="75" x14ac:dyDescent="0.4"/>
    <row r="76" x14ac:dyDescent="0.4"/>
    <row r="77" x14ac:dyDescent="0.4"/>
    <row r="78" x14ac:dyDescent="0.4"/>
    <row r="79" x14ac:dyDescent="0.4"/>
    <row r="80" x14ac:dyDescent="0.4"/>
    <row r="81" x14ac:dyDescent="0.4"/>
    <row r="82" x14ac:dyDescent="0.4"/>
    <row r="83" x14ac:dyDescent="0.4"/>
    <row r="84" x14ac:dyDescent="0.4"/>
    <row r="85" x14ac:dyDescent="0.4"/>
    <row r="86" x14ac:dyDescent="0.4"/>
    <row r="87" x14ac:dyDescent="0.4"/>
    <row r="88" x14ac:dyDescent="0.4"/>
    <row r="89" x14ac:dyDescent="0.4"/>
    <row r="90" x14ac:dyDescent="0.4"/>
    <row r="91" x14ac:dyDescent="0.4"/>
    <row r="92" x14ac:dyDescent="0.4"/>
    <row r="93" x14ac:dyDescent="0.4"/>
    <row r="94" x14ac:dyDescent="0.4"/>
    <row r="95" x14ac:dyDescent="0.4"/>
    <row r="96" x14ac:dyDescent="0.4"/>
    <row r="97" x14ac:dyDescent="0.4"/>
    <row r="98" x14ac:dyDescent="0.4"/>
    <row r="99" x14ac:dyDescent="0.4"/>
    <row r="100" x14ac:dyDescent="0.4"/>
    <row r="101" x14ac:dyDescent="0.4"/>
    <row r="102" x14ac:dyDescent="0.4"/>
    <row r="103" x14ac:dyDescent="0.4"/>
    <row r="104" x14ac:dyDescent="0.4"/>
    <row r="105" x14ac:dyDescent="0.4"/>
    <row r="106" x14ac:dyDescent="0.4"/>
    <row r="107" x14ac:dyDescent="0.4"/>
    <row r="108" x14ac:dyDescent="0.4"/>
    <row r="109" x14ac:dyDescent="0.4"/>
    <row r="110" x14ac:dyDescent="0.4"/>
    <row r="111" x14ac:dyDescent="0.4"/>
    <row r="112" x14ac:dyDescent="0.4"/>
    <row r="113" x14ac:dyDescent="0.4"/>
    <row r="114" x14ac:dyDescent="0.4"/>
    <row r="115" x14ac:dyDescent="0.4"/>
    <row r="116" x14ac:dyDescent="0.4"/>
    <row r="117" x14ac:dyDescent="0.4"/>
    <row r="118" x14ac:dyDescent="0.4"/>
    <row r="119" x14ac:dyDescent="0.4"/>
  </sheetData>
  <mergeCells count="4">
    <mergeCell ref="B4:B5"/>
    <mergeCell ref="C4:C5"/>
    <mergeCell ref="D4:E5"/>
    <mergeCell ref="F4:T4"/>
  </mergeCells>
  <phoneticPr fontId="1"/>
  <pageMargins left="0.70866141732283472" right="0.70866141732283472" top="0.74803149606299213" bottom="0.74803149606299213" header="0.31496062992125984" footer="0.31496062992125984"/>
  <pageSetup paperSize="8" scale="7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１．予定契約電力等</vt:lpstr>
      <vt:lpstr>２．年間使用電力量</vt:lpstr>
      <vt:lpstr>【参考】未稼働施設の想定使用電力量</vt:lpstr>
      <vt:lpstr>'２．年間使用電力量'!Print_Area</vt:lpstr>
      <vt:lpstr>【参考】未稼働施設の想定使用電力量!Print_Titles</vt:lpstr>
      <vt:lpstr>'１．予定契約電力等'!Print_Titles</vt:lpstr>
      <vt:lpstr>'２．年間使用電力量'!Print_Titles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タダ　アイカ</cp:lastModifiedBy>
  <cp:lastPrinted>2024-09-22T06:51:05Z</cp:lastPrinted>
  <dcterms:created xsi:type="dcterms:W3CDTF">2023-05-16T04:13:31Z</dcterms:created>
  <dcterms:modified xsi:type="dcterms:W3CDTF">2024-10-03T08:12:17Z</dcterms:modified>
</cp:coreProperties>
</file>