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30354\Desktop\令和６年度処遇改善加算\処遇改善ホームページ\20240329現在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<sst xmlns="http://schemas.openxmlformats.org/spreadsheetml/2006/main" count="685" uniqueCount="238">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</sst>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45930"/>
              <a:ext cx="0" cy="0"/>
              <a:chOff x="-34414" y="5045930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85" zoomScaleNormal="53" zoomScaleSheetLayoutView="85" workbookViewId="0">
      <selection activeCell="K12" sqref="K12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/>
      <c r="C7" s="240"/>
      <c r="D7" s="240"/>
      <c r="E7" s="240"/>
      <c r="F7" s="240"/>
      <c r="G7" s="240"/>
      <c r="H7" s="240"/>
      <c r="I7" s="240"/>
      <c r="J7" s="241"/>
      <c r="K7" s="168"/>
      <c r="L7" s="168"/>
      <c r="M7" s="168"/>
      <c r="N7" s="168"/>
      <c r="O7" s="169"/>
      <c r="P7" s="172"/>
      <c r="Q7" s="173"/>
      <c r="R7" s="173"/>
      <c r="S7" s="173"/>
      <c r="T7" s="174"/>
      <c r="U7" s="178"/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 t="str">
        <f>IFERROR(VLOOKUP(B7,【参考】数式用!$A$5:$J$37,MATCH(K7,【参考】数式用!$B$4:$J$4,0)+1,0),"")</f>
        <v/>
      </c>
      <c r="L9" s="227"/>
      <c r="M9" s="227"/>
      <c r="N9" s="227"/>
      <c r="O9" s="228"/>
      <c r="P9" s="226" t="str">
        <f>IFERROR(VLOOKUP(B7,【参考】数式用!$A$5:$J$37,MATCH(P7,【参考】数式用!$B$4:$J$4,0)+1,0),"")</f>
        <v/>
      </c>
      <c r="Q9" s="227"/>
      <c r="R9" s="227"/>
      <c r="S9" s="227"/>
      <c r="T9" s="228"/>
      <c r="U9" s="229" t="str">
        <f>IFERROR(VLOOKUP(B7,【参考】数式用!$A$5:$J$37,MATCH(U7,【参考】数式用!$B$4:$J$4,0)+1,0),"")</f>
        <v/>
      </c>
      <c r="V9" s="227"/>
      <c r="W9" s="227"/>
      <c r="X9" s="227"/>
      <c r="Y9" s="228"/>
      <c r="Z9" s="219">
        <f>SUM(K9,P9,U9)</f>
        <v>0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/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/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/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66" t="str">
        <f>IF(OR(B13="新加算Ⅰ",B13="新加算Ⅱ",B13="新加算Ⅲ",B13="新加算Ⅴ(１)",B13="新加算Ⅴ(３)",B13="新加算Ⅴ(８)"),"○","")</f>
        <v/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 t="str">
        <f>IFERROR(VLOOKUP(B7,【参考】数式用!$A$5:$AB$37,MATCH(B13,【参考】数式用!$B$4:$AB$4,0)+1,FALSE),"")</f>
        <v/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/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/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66" t="str">
        <f>IF(OR(B18="新加算Ⅰ",B18="新加算Ⅱ",B18="新加算Ⅲ",B18="新加算Ⅴ(１)",B18="新加算Ⅴ(３)",B18="新加算Ⅴ(８)"),"○","")</f>
        <v/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 t="str">
        <f>IFERROR(VLOOKUP(B7,【参考】数式用!$A$5:$AB$27,MATCH(B18,【参考】数式用!$B$4:$AB$4,0)+1,FALSE),"")</f>
        <v/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/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/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/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194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 t="str">
        <f>IFERROR(VLOOKUP(B7,【参考】数式用!$A$5:$AB$27,MATCH(B23,【参考】数式用!$B$4:$AB$4,0)+1,FALSE),"")</f>
        <v/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/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X28" sqref="X2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132</v>
      </c>
      <c r="C7" s="240"/>
      <c r="D7" s="240"/>
      <c r="E7" s="240"/>
      <c r="F7" s="240"/>
      <c r="G7" s="240"/>
      <c r="H7" s="240"/>
      <c r="I7" s="240"/>
      <c r="J7" s="241"/>
      <c r="K7" s="168" t="s">
        <v>17</v>
      </c>
      <c r="L7" s="168"/>
      <c r="M7" s="168"/>
      <c r="N7" s="168"/>
      <c r="O7" s="169"/>
      <c r="P7" s="172" t="s">
        <v>2</v>
      </c>
      <c r="Q7" s="173"/>
      <c r="R7" s="173"/>
      <c r="S7" s="173"/>
      <c r="T7" s="174"/>
      <c r="U7" s="178" t="s">
        <v>3</v>
      </c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>
        <f>IFERROR(VLOOKUP(B7,【参考】数式用!$A$5:$J$37,MATCH(K7,【参考】数式用!$B$4:$J$4,0)+1,0),"")</f>
        <v>3.2000000000000001E-2</v>
      </c>
      <c r="L9" s="227"/>
      <c r="M9" s="227"/>
      <c r="N9" s="227"/>
      <c r="O9" s="228"/>
      <c r="P9" s="226">
        <f>IFERROR(VLOOKUP(B7,【参考】数式用!$A$5:$J$37,MATCH(P7,【参考】数式用!$B$4:$J$4,0)+1,0),"")</f>
        <v>1.2999999999999999E-2</v>
      </c>
      <c r="Q9" s="227"/>
      <c r="R9" s="227"/>
      <c r="S9" s="227"/>
      <c r="T9" s="228"/>
      <c r="U9" s="229">
        <f>IFERROR(VLOOKUP(B7,【参考】数式用!$A$5:$J$37,MATCH(U7,【参考】数式用!$B$4:$J$4,0)+1,0),"")</f>
        <v>0</v>
      </c>
      <c r="V9" s="227"/>
      <c r="W9" s="227"/>
      <c r="X9" s="227"/>
      <c r="Y9" s="228"/>
      <c r="Z9" s="219">
        <f>SUM(K9,P9,U9)</f>
        <v>4.4999999999999998E-2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>新加算Ⅱ</v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>○</v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66" t="str">
        <f>IF(OR(B13="新加算Ⅰ",B13="新加算Ⅱ",B13="新加算Ⅲ",B13="新加算Ⅴ(１)",B13="新加算Ⅴ(３)",B13="新加算Ⅴ(８)"),"○","")</f>
        <v>○</v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>
        <f>IFERROR(VLOOKUP(B7,【参考】数式用!$A$5:$AB$27,MATCH(B13,【参考】数式用!$B$4:$AB$4,0)+1,FALSE),"")</f>
        <v>7.9999999999999988E-2</v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>新加算Ⅴ(３)</v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66" t="str">
        <f>IF(OR(B18="新加算Ⅰ",B18="新加算Ⅱ",B18="新加算Ⅲ",B18="新加算Ⅴ(１)",B18="新加算Ⅴ(３)",B18="新加算Ⅴ(８)"),"○","")</f>
        <v>○</v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>
        <f>IFERROR(VLOOKUP(B7,【参考】数式用!$A$5:$AB$27,MATCH(B18,【参考】数式用!$B$4:$AB$4,0)+1,FALSE),"")</f>
        <v>6.8999999999999992E-2</v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>新加算Ⅴ(６)</v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195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>
        <f>IFERROR(VLOOKUP(B7,【参考】数式用!$A$5:$AB$27,MATCH(B23,【参考】数式用!$B$4:$AB$4,0)+1,FALSE),"")</f>
        <v>5.6999999999999995E-2</v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>処遇加算Ⅱ特定加算Ⅱベア加算なし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61" t="s">
        <v>8</v>
      </c>
      <c r="B2" s="263" t="s">
        <v>114</v>
      </c>
      <c r="C2" s="264"/>
      <c r="D2" s="264"/>
      <c r="E2" s="265"/>
      <c r="F2" s="266" t="s">
        <v>115</v>
      </c>
      <c r="G2" s="267"/>
      <c r="H2" s="267"/>
      <c r="I2" s="261" t="s">
        <v>116</v>
      </c>
      <c r="J2" s="268"/>
      <c r="K2" s="271" t="s">
        <v>117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299" t="s">
        <v>118</v>
      </c>
      <c r="AD2" s="12"/>
      <c r="AF2" s="293" t="s">
        <v>25</v>
      </c>
      <c r="AG2" s="296" t="s">
        <v>12</v>
      </c>
      <c r="AJ2" s="281" t="s">
        <v>110</v>
      </c>
      <c r="AK2" s="284" t="s">
        <v>111</v>
      </c>
      <c r="AL2" s="285"/>
      <c r="AM2" s="286"/>
    </row>
    <row r="3" spans="1:39" ht="26.25" customHeight="1" thickBot="1">
      <c r="A3" s="262"/>
      <c r="B3" s="274" t="s">
        <v>14</v>
      </c>
      <c r="C3" s="275"/>
      <c r="D3" s="275"/>
      <c r="E3" s="276"/>
      <c r="F3" s="277" t="s">
        <v>15</v>
      </c>
      <c r="G3" s="277"/>
      <c r="H3" s="277"/>
      <c r="I3" s="269"/>
      <c r="J3" s="270"/>
      <c r="K3" s="278" t="s">
        <v>16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300"/>
      <c r="AD3" s="12"/>
      <c r="AF3" s="294"/>
      <c r="AG3" s="297"/>
      <c r="AJ3" s="282"/>
      <c r="AK3" s="287"/>
      <c r="AL3" s="288"/>
      <c r="AM3" s="289"/>
    </row>
    <row r="4" spans="1:39" ht="19.5" customHeight="1" thickBot="1">
      <c r="A4" s="262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301"/>
      <c r="AD4" s="12"/>
      <c r="AF4" s="295"/>
      <c r="AG4" s="298"/>
      <c r="AJ4" s="283"/>
      <c r="AK4" s="290"/>
      <c r="AL4" s="291"/>
      <c r="AM4" s="29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9.5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9.5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9.5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9.5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48" customWidth="1"/>
    <col min="5" max="5" width="30.625" style="48" customWidth="1"/>
    <col min="6" max="6" width="14" style="48" customWidth="1"/>
    <col min="7" max="7" width="12.5" style="48" customWidth="1"/>
    <col min="8" max="8" width="35.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1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4" t="s">
        <v>9</v>
      </c>
      <c r="C3" s="303" t="s">
        <v>10</v>
      </c>
      <c r="D3" s="303" t="s">
        <v>11</v>
      </c>
      <c r="E3" s="303" t="s">
        <v>13</v>
      </c>
      <c r="F3" s="305" t="s">
        <v>50</v>
      </c>
      <c r="G3" s="303" t="s">
        <v>53</v>
      </c>
      <c r="H3" s="303"/>
      <c r="I3" s="303" t="s">
        <v>54</v>
      </c>
      <c r="J3" s="303"/>
      <c r="K3" s="303" t="s">
        <v>55</v>
      </c>
      <c r="L3" s="303"/>
      <c r="M3" s="302" t="s">
        <v>34</v>
      </c>
      <c r="N3" s="302" t="s">
        <v>35</v>
      </c>
      <c r="O3" s="302" t="s">
        <v>36</v>
      </c>
      <c r="P3" s="302" t="s">
        <v>37</v>
      </c>
      <c r="Q3" s="302" t="s">
        <v>38</v>
      </c>
      <c r="R3" s="302" t="s">
        <v>39</v>
      </c>
      <c r="S3" s="302" t="s">
        <v>40</v>
      </c>
    </row>
    <row r="4" spans="2:19">
      <c r="B4" s="304"/>
      <c r="C4" s="303"/>
      <c r="D4" s="303"/>
      <c r="E4" s="303"/>
      <c r="F4" s="306"/>
      <c r="G4" s="303"/>
      <c r="H4" s="303"/>
      <c r="I4" s="303"/>
      <c r="J4" s="303"/>
      <c r="K4" s="303"/>
      <c r="L4" s="303"/>
      <c r="M4" s="302"/>
      <c r="N4" s="302"/>
      <c r="O4" s="302"/>
      <c r="P4" s="302"/>
      <c r="Q4" s="302"/>
      <c r="R4" s="302"/>
      <c r="S4" s="302"/>
    </row>
    <row r="5" spans="2:19">
      <c r="B5" s="304"/>
      <c r="C5" s="303"/>
      <c r="D5" s="303"/>
      <c r="E5" s="303"/>
      <c r="F5" s="307"/>
      <c r="G5" s="303"/>
      <c r="H5" s="303"/>
      <c r="I5" s="303"/>
      <c r="J5" s="303"/>
      <c r="K5" s="303"/>
      <c r="L5" s="303"/>
      <c r="M5" s="302"/>
      <c r="N5" s="302"/>
      <c r="O5" s="302"/>
      <c r="P5" s="302"/>
      <c r="Q5" s="302"/>
      <c r="R5" s="302"/>
      <c r="S5" s="302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4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サカイ　ユウジ</cp:lastModifiedBy>
  <cp:lastPrinted>2024-03-27T11:58:41Z</cp:lastPrinted>
  <dcterms:modified xsi:type="dcterms:W3CDTF">2024-03-28T02:15:41Z</dcterms:modified>
</cp:coreProperties>
</file>