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0" yWindow="120" windowWidth="9150" windowHeight="8550" activeTab="0"/>
  </bookViews>
  <sheets>
    <sheet name="硫黄酸化物排出基準" sheetId="1" r:id="rId1"/>
  </sheets>
  <definedNames>
    <definedName name="S47.1.4以前">'硫黄酸化物排出基準'!$A$4:$B$6</definedName>
    <definedName name="S47.1.5からS49.3.31">'硫黄酸化物排出基準'!$A$10:$B$12</definedName>
    <definedName name="S49.4.1以降">'硫黄酸化物排出基準'!$A$16:$B$18</definedName>
  </definedNames>
  <calcPr fullCalcOnLoad="1"/>
</workbook>
</file>

<file path=xl/sharedStrings.xml><?xml version="1.0" encoding="utf-8"?>
<sst xmlns="http://schemas.openxmlformats.org/spreadsheetml/2006/main" count="146" uniqueCount="87">
  <si>
    <t>昭和47年1月4日以前に設置</t>
  </si>
  <si>
    <t>地域</t>
  </si>
  <si>
    <t>A地域</t>
  </si>
  <si>
    <t>B地域</t>
  </si>
  <si>
    <t>C地域</t>
  </si>
  <si>
    <t>K値</t>
  </si>
  <si>
    <t>昭和49年3月31日以前に設置</t>
  </si>
  <si>
    <t>昭和49年4月1日以降設置</t>
  </si>
  <si>
    <t>大阪市</t>
  </si>
  <si>
    <t>堺市（美原町除く）</t>
  </si>
  <si>
    <t>高槻市</t>
  </si>
  <si>
    <t>東大阪市</t>
  </si>
  <si>
    <t>島本町</t>
  </si>
  <si>
    <t>茨木市</t>
  </si>
  <si>
    <t>摂津市</t>
  </si>
  <si>
    <t>豊中市</t>
  </si>
  <si>
    <t>池田市</t>
  </si>
  <si>
    <t>吹田市</t>
  </si>
  <si>
    <t>能勢町</t>
  </si>
  <si>
    <t>箕面市</t>
  </si>
  <si>
    <t>豊能町</t>
  </si>
  <si>
    <t>枚方市</t>
  </si>
  <si>
    <t>交野市</t>
  </si>
  <si>
    <t>四條畷市</t>
  </si>
  <si>
    <t>寝屋川市</t>
  </si>
  <si>
    <t>門真市</t>
  </si>
  <si>
    <t>守口市</t>
  </si>
  <si>
    <t>大東市</t>
  </si>
  <si>
    <t>八尾市</t>
  </si>
  <si>
    <t>柏原市</t>
  </si>
  <si>
    <t>藤井寺市</t>
  </si>
  <si>
    <t>松原市</t>
  </si>
  <si>
    <t>羽曳野市</t>
  </si>
  <si>
    <t>太子町</t>
  </si>
  <si>
    <t>河南町</t>
  </si>
  <si>
    <t>千早赤阪村</t>
  </si>
  <si>
    <t>富田林市</t>
  </si>
  <si>
    <t>大阪狭山市</t>
  </si>
  <si>
    <t>河内長野市</t>
  </si>
  <si>
    <t>高石市</t>
  </si>
  <si>
    <t>岬町</t>
  </si>
  <si>
    <t>忠岡町</t>
  </si>
  <si>
    <t>泉大津市</t>
  </si>
  <si>
    <t>岸和田市</t>
  </si>
  <si>
    <t>熊取町</t>
  </si>
  <si>
    <t>貝塚市</t>
  </si>
  <si>
    <t>泉佐野市</t>
  </si>
  <si>
    <t>田尻町</t>
  </si>
  <si>
    <t>和泉市</t>
  </si>
  <si>
    <t>泉南市</t>
  </si>
  <si>
    <t>阪南市</t>
  </si>
  <si>
    <t>市町村</t>
  </si>
  <si>
    <t>設置市町村</t>
  </si>
  <si>
    <t>設置年月日</t>
  </si>
  <si>
    <t>堺市美原町</t>
  </si>
  <si>
    <t>S47.1.4以前</t>
  </si>
  <si>
    <t>S47.1.5からS49.3.31</t>
  </si>
  <si>
    <t>S49.4.1以降</t>
  </si>
  <si>
    <t>排出口の面積</t>
  </si>
  <si>
    <t>排出ガスの排出速度　V</t>
  </si>
  <si>
    <t>排出口の実高さ　Ho</t>
  </si>
  <si>
    <t>排出ガスの温度</t>
  </si>
  <si>
    <t>m</t>
  </si>
  <si>
    <t>m/S</t>
  </si>
  <si>
    <t>℃</t>
  </si>
  <si>
    <t>K</t>
  </si>
  <si>
    <t>１時間あたりの排出ガス量(湿り）　　</t>
  </si>
  <si>
    <t>◆条件設定◆</t>
  </si>
  <si>
    <t>大気汚染防止法に基づく硫黄酸化物排出基準計算</t>
  </si>
  <si>
    <t>陣笠</t>
  </si>
  <si>
    <t>◆基準値の算定◆</t>
  </si>
  <si>
    <t>硫黄酸化物排出基準　q＝</t>
  </si>
  <si>
    <t xml:space="preserve">排出ガスの絶対温度　T  </t>
  </si>
  <si>
    <t>J=</t>
  </si>
  <si>
    <t>Ht=</t>
  </si>
  <si>
    <t>Hm=</t>
  </si>
  <si>
    <t>He=</t>
  </si>
  <si>
    <t>m</t>
  </si>
  <si>
    <r>
      <t>m</t>
    </r>
    <r>
      <rPr>
        <b/>
        <vertAlign val="superscript"/>
        <sz val="11"/>
        <color indexed="9"/>
        <rFont val="ＭＳ Ｐゴシック"/>
        <family val="3"/>
      </rPr>
      <t>2</t>
    </r>
  </si>
  <si>
    <r>
      <t>Nm</t>
    </r>
    <r>
      <rPr>
        <b/>
        <vertAlign val="superscript"/>
        <sz val="11"/>
        <color indexed="9"/>
        <rFont val="ＭＳ Ｐゴシック"/>
        <family val="3"/>
      </rPr>
      <t>3</t>
    </r>
    <r>
      <rPr>
        <b/>
        <sz val="11"/>
        <color indexed="9"/>
        <rFont val="ＭＳ Ｐゴシック"/>
        <family val="3"/>
      </rPr>
      <t>/h（0℃）</t>
    </r>
  </si>
  <si>
    <r>
      <t>Nm</t>
    </r>
    <r>
      <rPr>
        <b/>
        <vertAlign val="superscript"/>
        <sz val="11"/>
        <color indexed="9"/>
        <rFont val="ＭＳ Ｐゴシック"/>
        <family val="3"/>
      </rPr>
      <t>3</t>
    </r>
    <r>
      <rPr>
        <b/>
        <sz val="11"/>
        <color indexed="9"/>
        <rFont val="ＭＳ Ｐゴシック"/>
        <family val="3"/>
      </rPr>
      <t>/s（15℃）</t>
    </r>
  </si>
  <si>
    <r>
      <t>m</t>
    </r>
    <r>
      <rPr>
        <b/>
        <vertAlign val="superscript"/>
        <sz val="11"/>
        <color indexed="9"/>
        <rFont val="ＭＳ Ｐゴシック"/>
        <family val="3"/>
      </rPr>
      <t>3</t>
    </r>
    <r>
      <rPr>
        <b/>
        <sz val="11"/>
        <color indexed="9"/>
        <rFont val="ＭＳ Ｐゴシック"/>
        <family val="3"/>
      </rPr>
      <t>/h　（0℃,1atm）</t>
    </r>
  </si>
  <si>
    <t>①条件設定の</t>
  </si>
  <si>
    <t>に値を入力、あるいは選択してください</t>
  </si>
  <si>
    <t>②下記に排出基準が表示されます</t>
  </si>
  <si>
    <t>１秒間あたりの排出ガス量(湿り）　Q</t>
  </si>
  <si>
    <t>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</si>
</sst>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b/>
      <sz val="11"/>
      <color indexed="9"/>
      <name val="ＭＳ Ｐゴシック"/>
      <family val="3"/>
    </font>
    <font>
      <b/>
      <sz val="11"/>
      <name val="ＭＳ Ｐゴシック"/>
      <family val="3"/>
    </font>
    <font>
      <b/>
      <sz val="18"/>
      <color indexed="9"/>
      <name val="ＭＳ Ｐゴシック"/>
      <family val="3"/>
    </font>
    <font>
      <b/>
      <vertAlign val="superscript"/>
      <sz val="11"/>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8"/>
        <bgColor indexed="64"/>
      </patternFill>
    </fill>
    <fill>
      <patternFill patternType="solid">
        <fgColor indexed="9"/>
        <bgColor indexed="64"/>
      </patternFill>
    </fill>
    <fill>
      <patternFill patternType="solid">
        <fgColor indexed="4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color indexed="9"/>
      </bottom>
    </border>
    <border>
      <left style="medium"/>
      <right>
        <color indexed="63"/>
      </right>
      <top>
        <color indexed="63"/>
      </top>
      <bottom style="medium"/>
    </border>
    <border>
      <left style="medium">
        <color indexed="9"/>
      </left>
      <right style="medium">
        <color indexed="9"/>
      </right>
      <top style="medium"/>
      <bottom style="medium"/>
    </border>
    <border>
      <left style="medium">
        <color indexed="9"/>
      </left>
      <right style="medium">
        <color indexed="9"/>
      </right>
      <top style="medium"/>
      <bottom style="medium">
        <color indexed="9"/>
      </bottom>
    </border>
    <border>
      <left>
        <color indexed="63"/>
      </left>
      <right>
        <color indexed="63"/>
      </right>
      <top>
        <color indexed="63"/>
      </top>
      <bottom style="medium"/>
    </border>
    <border>
      <left style="medium">
        <color indexed="9"/>
      </left>
      <right style="medium">
        <color indexed="9"/>
      </right>
      <top style="medium">
        <color indexed="9"/>
      </top>
      <bottom style="medium">
        <color indexed="9"/>
      </bottom>
    </border>
    <border>
      <left>
        <color indexed="63"/>
      </left>
      <right>
        <color indexed="63"/>
      </right>
      <top>
        <color indexed="63"/>
      </top>
      <bottom style="medium">
        <color indexed="1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6">
    <xf numFmtId="0" fontId="0" fillId="0" borderId="0" xfId="0" applyAlignment="1">
      <alignmen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0" fillId="34" borderId="13" xfId="0" applyFill="1" applyBorder="1" applyAlignment="1">
      <alignment vertical="center"/>
    </xf>
    <xf numFmtId="0" fontId="3" fillId="0" borderId="13"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3" xfId="0" applyBorder="1" applyAlignment="1" applyProtection="1">
      <alignment vertical="center"/>
      <protection locked="0"/>
    </xf>
    <xf numFmtId="0" fontId="0" fillId="35" borderId="0" xfId="0" applyFill="1" applyAlignment="1">
      <alignment vertical="center"/>
    </xf>
    <xf numFmtId="0" fontId="4" fillId="35" borderId="0" xfId="0" applyFont="1" applyFill="1" applyAlignment="1">
      <alignment vertical="center"/>
    </xf>
    <xf numFmtId="0" fontId="4" fillId="35" borderId="0" xfId="0" applyFont="1" applyFill="1" applyAlignment="1">
      <alignment horizontal="left" vertical="center"/>
    </xf>
    <xf numFmtId="0" fontId="2" fillId="35" borderId="14" xfId="0" applyFont="1" applyFill="1" applyBorder="1" applyAlignment="1">
      <alignment vertical="center"/>
    </xf>
    <xf numFmtId="0" fontId="0" fillId="35" borderId="15" xfId="0" applyFill="1" applyBorder="1" applyAlignment="1">
      <alignment vertical="center"/>
    </xf>
    <xf numFmtId="0" fontId="0" fillId="35" borderId="16" xfId="0" applyFill="1" applyBorder="1" applyAlignment="1">
      <alignment vertical="center"/>
    </xf>
    <xf numFmtId="0" fontId="0" fillId="35" borderId="17" xfId="0" applyFill="1" applyBorder="1" applyAlignment="1">
      <alignment vertical="center"/>
    </xf>
    <xf numFmtId="0" fontId="0" fillId="35" borderId="18" xfId="0" applyFill="1" applyBorder="1" applyAlignment="1">
      <alignment vertical="center"/>
    </xf>
    <xf numFmtId="0" fontId="2" fillId="35" borderId="16" xfId="0" applyFont="1" applyFill="1" applyBorder="1" applyAlignment="1">
      <alignment vertical="center"/>
    </xf>
    <xf numFmtId="0" fontId="2" fillId="35" borderId="17" xfId="0" applyFont="1" applyFill="1" applyBorder="1" applyAlignment="1">
      <alignment vertical="center"/>
    </xf>
    <xf numFmtId="0" fontId="2" fillId="35" borderId="18" xfId="0" applyFont="1" applyFill="1" applyBorder="1" applyAlignment="1">
      <alignment vertical="center"/>
    </xf>
    <xf numFmtId="0" fontId="0" fillId="35" borderId="19" xfId="0" applyFill="1" applyBorder="1" applyAlignment="1">
      <alignment vertical="center"/>
    </xf>
    <xf numFmtId="0" fontId="0" fillId="35" borderId="0" xfId="0" applyFill="1" applyBorder="1" applyAlignment="1">
      <alignment vertical="center"/>
    </xf>
    <xf numFmtId="0" fontId="2" fillId="35" borderId="20" xfId="0" applyFont="1" applyFill="1" applyBorder="1" applyAlignment="1" applyProtection="1">
      <alignment vertical="center"/>
      <protection hidden="1"/>
    </xf>
    <xf numFmtId="0" fontId="0" fillId="35" borderId="21" xfId="0" applyFill="1" applyBorder="1" applyAlignment="1">
      <alignment vertical="center"/>
    </xf>
    <xf numFmtId="0" fontId="2" fillId="35" borderId="19" xfId="0" applyFont="1" applyFill="1" applyBorder="1" applyAlignment="1">
      <alignment vertical="center"/>
    </xf>
    <xf numFmtId="0" fontId="2" fillId="35" borderId="21" xfId="0" applyFont="1" applyFill="1" applyBorder="1" applyAlignment="1">
      <alignment vertical="center"/>
    </xf>
    <xf numFmtId="0" fontId="2" fillId="35" borderId="22" xfId="0" applyFont="1" applyFill="1" applyBorder="1" applyAlignment="1" applyProtection="1">
      <alignment vertical="center"/>
      <protection hidden="1"/>
    </xf>
    <xf numFmtId="0" fontId="2" fillId="35" borderId="0" xfId="0" applyFont="1" applyFill="1" applyBorder="1" applyAlignment="1">
      <alignment vertical="center"/>
    </xf>
    <xf numFmtId="0" fontId="2" fillId="35" borderId="0" xfId="0" applyFont="1" applyFill="1" applyBorder="1" applyAlignment="1">
      <alignment horizontal="right" vertical="center"/>
    </xf>
    <xf numFmtId="0" fontId="2" fillId="35" borderId="23" xfId="0" applyFont="1" applyFill="1" applyBorder="1" applyAlignment="1" applyProtection="1">
      <alignment vertical="center"/>
      <protection hidden="1"/>
    </xf>
    <xf numFmtId="0" fontId="0" fillId="35" borderId="24" xfId="0" applyFill="1" applyBorder="1" applyAlignment="1">
      <alignment vertical="center"/>
    </xf>
    <xf numFmtId="0" fontId="2" fillId="35" borderId="0" xfId="0" applyFont="1" applyFill="1" applyAlignment="1">
      <alignment vertical="center"/>
    </xf>
    <xf numFmtId="0" fontId="2" fillId="35" borderId="15" xfId="0" applyFont="1" applyFill="1" applyBorder="1" applyAlignment="1">
      <alignment vertical="center"/>
    </xf>
    <xf numFmtId="0" fontId="2" fillId="35" borderId="25" xfId="0" applyFont="1" applyFill="1" applyBorder="1" applyAlignment="1" applyProtection="1">
      <alignment vertical="center"/>
      <protection hidden="1"/>
    </xf>
    <xf numFmtId="0" fontId="2" fillId="35" borderId="0" xfId="0" applyFont="1" applyFill="1" applyBorder="1" applyAlignment="1" applyProtection="1">
      <alignment vertical="center"/>
      <protection hidden="1"/>
    </xf>
    <xf numFmtId="0" fontId="2" fillId="35" borderId="26" xfId="0" applyFont="1" applyFill="1" applyBorder="1" applyAlignment="1" applyProtection="1">
      <alignment vertical="center"/>
      <protection hidden="1"/>
    </xf>
    <xf numFmtId="0" fontId="2" fillId="35" borderId="24"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zoomScalePageLayoutView="0" workbookViewId="0" topLeftCell="D1">
      <selection activeCell="I12" sqref="I12"/>
    </sheetView>
  </sheetViews>
  <sheetFormatPr defaultColWidth="9.00390625" defaultRowHeight="13.5"/>
  <cols>
    <col min="1" max="1" width="5.875" style="0" hidden="1" customWidth="1"/>
    <col min="2" max="3" width="9.00390625" style="0" hidden="1" customWidth="1"/>
    <col min="4" max="4" width="4.375" style="0" customWidth="1"/>
    <col min="6" max="6" width="10.75390625" style="0" customWidth="1"/>
    <col min="8" max="8" width="18.00390625" style="0" customWidth="1"/>
    <col min="9" max="9" width="11.625" style="0" bestFit="1" customWidth="1"/>
    <col min="12" max="12" width="3.00390625" style="0" customWidth="1"/>
  </cols>
  <sheetData>
    <row r="1" spans="4:12" ht="31.5" customHeight="1" thickBot="1">
      <c r="D1" s="8"/>
      <c r="E1" s="9" t="s">
        <v>68</v>
      </c>
      <c r="F1" s="10"/>
      <c r="G1" s="8"/>
      <c r="H1" s="8"/>
      <c r="I1" s="8"/>
      <c r="J1" s="8"/>
      <c r="K1" s="8"/>
      <c r="L1" s="8"/>
    </row>
    <row r="2" spans="1:12" ht="14.25" thickBot="1">
      <c r="A2" t="s">
        <v>0</v>
      </c>
      <c r="D2" s="8"/>
      <c r="E2" s="11" t="s">
        <v>67</v>
      </c>
      <c r="F2" s="12"/>
      <c r="G2" s="12"/>
      <c r="H2" s="12"/>
      <c r="I2" s="12"/>
      <c r="J2" s="12"/>
      <c r="K2" s="13"/>
      <c r="L2" s="8"/>
    </row>
    <row r="3" spans="1:12" ht="14.25" thickBot="1">
      <c r="A3" t="s">
        <v>1</v>
      </c>
      <c r="B3" t="s">
        <v>5</v>
      </c>
      <c r="D3" s="8"/>
      <c r="E3" s="19"/>
      <c r="F3" s="1" t="s">
        <v>52</v>
      </c>
      <c r="G3" s="2" t="s">
        <v>1</v>
      </c>
      <c r="H3" s="2" t="s">
        <v>53</v>
      </c>
      <c r="I3" s="2" t="s">
        <v>5</v>
      </c>
      <c r="J3" s="3" t="s">
        <v>69</v>
      </c>
      <c r="K3" s="14"/>
      <c r="L3" s="8"/>
    </row>
    <row r="4" spans="1:12" ht="14.25" thickBot="1">
      <c r="A4" t="s">
        <v>2</v>
      </c>
      <c r="B4">
        <v>3</v>
      </c>
      <c r="D4" s="8"/>
      <c r="E4" s="19"/>
      <c r="F4" s="7" t="s">
        <v>21</v>
      </c>
      <c r="G4" s="21" t="str">
        <f>VLOOKUP(F4,A22:B65,2,0)</f>
        <v>A地域</v>
      </c>
      <c r="H4" s="7" t="s">
        <v>57</v>
      </c>
      <c r="I4" s="21">
        <f ca="1">VLOOKUP(G4,INDIRECT(H4),2,0)</f>
        <v>1.17</v>
      </c>
      <c r="J4" s="6" t="s">
        <v>86</v>
      </c>
      <c r="K4" s="14"/>
      <c r="L4" s="8"/>
    </row>
    <row r="5" spans="1:12" ht="12" customHeight="1" thickBot="1">
      <c r="A5" t="s">
        <v>3</v>
      </c>
      <c r="B5">
        <v>3.5</v>
      </c>
      <c r="D5" s="8"/>
      <c r="E5" s="19"/>
      <c r="F5" s="20"/>
      <c r="G5" s="20"/>
      <c r="H5" s="20"/>
      <c r="I5" s="20"/>
      <c r="J5" s="20"/>
      <c r="K5" s="14"/>
      <c r="L5" s="8"/>
    </row>
    <row r="6" spans="1:12" ht="16.5" customHeight="1" thickBot="1">
      <c r="A6" t="s">
        <v>4</v>
      </c>
      <c r="B6">
        <v>17.5</v>
      </c>
      <c r="D6" s="8"/>
      <c r="E6" s="19"/>
      <c r="F6" s="27" t="s">
        <v>82</v>
      </c>
      <c r="G6" s="4"/>
      <c r="H6" s="26" t="s">
        <v>83</v>
      </c>
      <c r="I6" s="20"/>
      <c r="J6" s="20"/>
      <c r="K6" s="14"/>
      <c r="L6" s="8"/>
    </row>
    <row r="7" spans="4:12" ht="16.5" customHeight="1" thickBot="1">
      <c r="D7" s="8"/>
      <c r="E7" s="19"/>
      <c r="F7" s="26"/>
      <c r="G7" s="26"/>
      <c r="H7" s="27" t="s">
        <v>60</v>
      </c>
      <c r="I7" s="5"/>
      <c r="J7" s="26" t="s">
        <v>62</v>
      </c>
      <c r="K7" s="14"/>
      <c r="L7" s="8"/>
    </row>
    <row r="8" spans="1:12" ht="16.5" customHeight="1" thickBot="1">
      <c r="A8" t="s">
        <v>6</v>
      </c>
      <c r="D8" s="8"/>
      <c r="E8" s="19"/>
      <c r="F8" s="26"/>
      <c r="G8" s="26"/>
      <c r="H8" s="27" t="s">
        <v>66</v>
      </c>
      <c r="I8" s="5"/>
      <c r="J8" s="26" t="s">
        <v>79</v>
      </c>
      <c r="K8" s="14"/>
      <c r="L8" s="8"/>
    </row>
    <row r="9" spans="1:12" ht="16.5" customHeight="1" thickBot="1">
      <c r="A9" t="s">
        <v>1</v>
      </c>
      <c r="B9" t="s">
        <v>5</v>
      </c>
      <c r="D9" s="8"/>
      <c r="E9" s="19"/>
      <c r="F9" s="26"/>
      <c r="G9" s="26"/>
      <c r="H9" s="27" t="s">
        <v>85</v>
      </c>
      <c r="I9" s="25">
        <f>288*(I8)/273/3600</f>
        <v>0</v>
      </c>
      <c r="J9" s="26" t="s">
        <v>80</v>
      </c>
      <c r="K9" s="14"/>
      <c r="L9" s="8"/>
    </row>
    <row r="10" spans="1:12" ht="16.5" customHeight="1" thickBot="1">
      <c r="A10" t="s">
        <v>2</v>
      </c>
      <c r="B10">
        <v>2.92</v>
      </c>
      <c r="D10" s="8"/>
      <c r="E10" s="19"/>
      <c r="F10" s="26"/>
      <c r="G10" s="26"/>
      <c r="H10" s="27" t="s">
        <v>58</v>
      </c>
      <c r="I10" s="5"/>
      <c r="J10" s="26" t="s">
        <v>78</v>
      </c>
      <c r="K10" s="14"/>
      <c r="L10" s="8"/>
    </row>
    <row r="11" spans="1:12" ht="16.5" customHeight="1" thickBot="1">
      <c r="A11" t="s">
        <v>3</v>
      </c>
      <c r="B11">
        <v>3.5</v>
      </c>
      <c r="D11" s="8"/>
      <c r="E11" s="19"/>
      <c r="F11" s="26"/>
      <c r="G11" s="26"/>
      <c r="H11" s="27" t="s">
        <v>59</v>
      </c>
      <c r="I11" s="25" t="e">
        <f>(I8)*(I13)/273/(I10)/3600</f>
        <v>#DIV/0!</v>
      </c>
      <c r="J11" s="26" t="s">
        <v>63</v>
      </c>
      <c r="K11" s="14"/>
      <c r="L11" s="8"/>
    </row>
    <row r="12" spans="1:12" ht="16.5" customHeight="1" thickBot="1">
      <c r="A12" t="s">
        <v>4</v>
      </c>
      <c r="B12">
        <v>17.5</v>
      </c>
      <c r="D12" s="8"/>
      <c r="E12" s="19"/>
      <c r="F12" s="26"/>
      <c r="G12" s="26"/>
      <c r="H12" s="27" t="s">
        <v>61</v>
      </c>
      <c r="I12" s="5"/>
      <c r="J12" s="26" t="s">
        <v>64</v>
      </c>
      <c r="K12" s="14"/>
      <c r="L12" s="8"/>
    </row>
    <row r="13" spans="4:12" ht="16.5" customHeight="1" thickBot="1">
      <c r="D13" s="8"/>
      <c r="E13" s="19"/>
      <c r="F13" s="26"/>
      <c r="G13" s="26"/>
      <c r="H13" s="27" t="s">
        <v>72</v>
      </c>
      <c r="I13" s="28">
        <f>(I12)+273</f>
        <v>273</v>
      </c>
      <c r="J13" s="26" t="s">
        <v>65</v>
      </c>
      <c r="K13" s="14"/>
      <c r="L13" s="8"/>
    </row>
    <row r="14" spans="1:12" ht="14.25" thickBot="1">
      <c r="A14" t="s">
        <v>7</v>
      </c>
      <c r="D14" s="8"/>
      <c r="E14" s="22"/>
      <c r="F14" s="29"/>
      <c r="G14" s="29"/>
      <c r="H14" s="29"/>
      <c r="I14" s="29"/>
      <c r="J14" s="29"/>
      <c r="K14" s="15"/>
      <c r="L14" s="8"/>
    </row>
    <row r="15" spans="1:12" ht="13.5">
      <c r="A15" t="s">
        <v>1</v>
      </c>
      <c r="B15" t="s">
        <v>5</v>
      </c>
      <c r="D15" s="8"/>
      <c r="E15" s="8"/>
      <c r="F15" s="8"/>
      <c r="G15" s="8"/>
      <c r="H15" s="8"/>
      <c r="I15" s="8"/>
      <c r="J15" s="8"/>
      <c r="K15" s="8"/>
      <c r="L15" s="8"/>
    </row>
    <row r="16" spans="1:12" ht="14.25" thickBot="1">
      <c r="A16" t="s">
        <v>2</v>
      </c>
      <c r="B16">
        <v>1.17</v>
      </c>
      <c r="D16" s="8"/>
      <c r="E16" s="8"/>
      <c r="F16" s="30" t="s">
        <v>84</v>
      </c>
      <c r="G16" s="8"/>
      <c r="H16" s="8"/>
      <c r="I16" s="8"/>
      <c r="J16" s="8"/>
      <c r="K16" s="8"/>
      <c r="L16" s="8"/>
    </row>
    <row r="17" spans="1:12" ht="14.25" thickBot="1">
      <c r="A17" t="s">
        <v>3</v>
      </c>
      <c r="B17">
        <v>1.75</v>
      </c>
      <c r="D17" s="8"/>
      <c r="E17" s="11" t="s">
        <v>70</v>
      </c>
      <c r="F17" s="31"/>
      <c r="G17" s="31"/>
      <c r="H17" s="31"/>
      <c r="I17" s="31"/>
      <c r="J17" s="31"/>
      <c r="K17" s="16"/>
      <c r="L17" s="8"/>
    </row>
    <row r="18" spans="1:12" ht="14.25" thickBot="1">
      <c r="A18" t="s">
        <v>4</v>
      </c>
      <c r="B18">
        <v>17.5</v>
      </c>
      <c r="D18" s="8"/>
      <c r="E18" s="23"/>
      <c r="F18" s="26"/>
      <c r="G18" s="26"/>
      <c r="H18" s="27" t="s">
        <v>73</v>
      </c>
      <c r="I18" s="32" t="e">
        <f>1/SQRT(I9*I11)*(1460-296*I11/(I13-288))+1</f>
        <v>#DIV/0!</v>
      </c>
      <c r="J18" s="26"/>
      <c r="K18" s="17"/>
      <c r="L18" s="8"/>
    </row>
    <row r="19" spans="4:12" ht="14.25" thickBot="1">
      <c r="D19" s="8"/>
      <c r="E19" s="23"/>
      <c r="F19" s="26"/>
      <c r="G19" s="26"/>
      <c r="H19" s="27" t="s">
        <v>74</v>
      </c>
      <c r="I19" s="32" t="e">
        <f>2.01*0.001*I9*(I13-288)*(2.3*LOG(I18)+1/I18-1)</f>
        <v>#DIV/0!</v>
      </c>
      <c r="J19" s="26"/>
      <c r="K19" s="17"/>
      <c r="L19" s="8"/>
    </row>
    <row r="20" spans="4:12" ht="14.25" thickBot="1">
      <c r="D20" s="8"/>
      <c r="E20" s="23"/>
      <c r="F20" s="26"/>
      <c r="G20" s="26"/>
      <c r="H20" s="27" t="s">
        <v>75</v>
      </c>
      <c r="I20" s="32" t="e">
        <f>0.795*SQRT(I9*I11)/(1+2.58/I11)</f>
        <v>#DIV/0!</v>
      </c>
      <c r="J20" s="26"/>
      <c r="K20" s="17"/>
      <c r="L20" s="8"/>
    </row>
    <row r="21" spans="1:12" ht="14.25" thickBot="1">
      <c r="A21" t="s">
        <v>51</v>
      </c>
      <c r="B21" t="s">
        <v>1</v>
      </c>
      <c r="D21" s="8"/>
      <c r="E21" s="23"/>
      <c r="F21" s="26"/>
      <c r="G21" s="26"/>
      <c r="H21" s="27" t="s">
        <v>76</v>
      </c>
      <c r="I21" s="32">
        <f>IF(J4="有",I7,I7+0.65*(I19+I20))</f>
        <v>0</v>
      </c>
      <c r="J21" s="26" t="s">
        <v>77</v>
      </c>
      <c r="K21" s="17"/>
      <c r="L21" s="8"/>
    </row>
    <row r="22" spans="1:12" ht="13.5">
      <c r="A22" t="s">
        <v>8</v>
      </c>
      <c r="B22" t="s">
        <v>2</v>
      </c>
      <c r="D22" s="8"/>
      <c r="E22" s="23"/>
      <c r="F22" s="26"/>
      <c r="G22" s="26"/>
      <c r="H22" s="26"/>
      <c r="I22" s="33"/>
      <c r="J22" s="26"/>
      <c r="K22" s="17"/>
      <c r="L22" s="8"/>
    </row>
    <row r="23" spans="1:12" ht="16.5" thickBot="1">
      <c r="A23" t="s">
        <v>9</v>
      </c>
      <c r="B23" t="s">
        <v>2</v>
      </c>
      <c r="D23" s="8"/>
      <c r="E23" s="23"/>
      <c r="F23" s="26"/>
      <c r="G23" s="26"/>
      <c r="H23" s="27" t="s">
        <v>71</v>
      </c>
      <c r="I23" s="34">
        <f>I4*0.001*I21*I21</f>
        <v>0</v>
      </c>
      <c r="J23" s="26" t="s">
        <v>81</v>
      </c>
      <c r="K23" s="17"/>
      <c r="L23" s="8"/>
    </row>
    <row r="24" spans="1:12" ht="14.25" thickBot="1">
      <c r="A24" t="s">
        <v>10</v>
      </c>
      <c r="B24" t="s">
        <v>3</v>
      </c>
      <c r="D24" s="8"/>
      <c r="E24" s="24"/>
      <c r="F24" s="35"/>
      <c r="G24" s="35"/>
      <c r="H24" s="35"/>
      <c r="I24" s="35"/>
      <c r="J24" s="35"/>
      <c r="K24" s="18"/>
      <c r="L24" s="8"/>
    </row>
    <row r="25" spans="1:12" ht="13.5">
      <c r="A25" t="s">
        <v>11</v>
      </c>
      <c r="B25" t="s">
        <v>2</v>
      </c>
      <c r="D25" s="8"/>
      <c r="E25" s="8"/>
      <c r="F25" s="8"/>
      <c r="G25" s="8"/>
      <c r="H25" s="8"/>
      <c r="I25" s="8"/>
      <c r="J25" s="8"/>
      <c r="K25" s="8"/>
      <c r="L25" s="8"/>
    </row>
    <row r="26" spans="1:2" ht="13.5">
      <c r="A26" t="s">
        <v>12</v>
      </c>
      <c r="B26" t="s">
        <v>3</v>
      </c>
    </row>
    <row r="27" spans="1:2" ht="13.5">
      <c r="A27" t="s">
        <v>13</v>
      </c>
      <c r="B27" t="s">
        <v>3</v>
      </c>
    </row>
    <row r="28" spans="1:2" ht="13.5">
      <c r="A28" t="s">
        <v>14</v>
      </c>
      <c r="B28" t="s">
        <v>2</v>
      </c>
    </row>
    <row r="29" spans="1:2" ht="13.5">
      <c r="A29" t="s">
        <v>15</v>
      </c>
      <c r="B29" t="s">
        <v>2</v>
      </c>
    </row>
    <row r="30" spans="1:2" ht="13.5">
      <c r="A30" t="s">
        <v>16</v>
      </c>
      <c r="B30" t="s">
        <v>3</v>
      </c>
    </row>
    <row r="31" spans="1:2" ht="13.5">
      <c r="A31" t="s">
        <v>17</v>
      </c>
      <c r="B31" t="s">
        <v>2</v>
      </c>
    </row>
    <row r="32" spans="1:2" ht="13.5">
      <c r="A32" t="s">
        <v>18</v>
      </c>
      <c r="B32" t="s">
        <v>4</v>
      </c>
    </row>
    <row r="33" spans="1:2" ht="13.5">
      <c r="A33" t="s">
        <v>19</v>
      </c>
      <c r="B33" t="s">
        <v>3</v>
      </c>
    </row>
    <row r="34" spans="1:2" ht="13.5">
      <c r="A34" t="s">
        <v>20</v>
      </c>
      <c r="B34" t="s">
        <v>4</v>
      </c>
    </row>
    <row r="35" spans="1:2" ht="13.5">
      <c r="A35" t="s">
        <v>21</v>
      </c>
      <c r="B35" t="s">
        <v>2</v>
      </c>
    </row>
    <row r="36" spans="1:2" ht="13.5">
      <c r="A36" t="s">
        <v>22</v>
      </c>
      <c r="B36" t="s">
        <v>2</v>
      </c>
    </row>
    <row r="37" spans="1:2" ht="13.5">
      <c r="A37" t="s">
        <v>23</v>
      </c>
      <c r="B37" t="s">
        <v>2</v>
      </c>
    </row>
    <row r="38" spans="1:2" ht="13.5">
      <c r="A38" t="s">
        <v>24</v>
      </c>
      <c r="B38" t="s">
        <v>2</v>
      </c>
    </row>
    <row r="39" spans="1:2" ht="13.5">
      <c r="A39" t="s">
        <v>25</v>
      </c>
      <c r="B39" t="s">
        <v>2</v>
      </c>
    </row>
    <row r="40" spans="1:2" ht="13.5">
      <c r="A40" t="s">
        <v>26</v>
      </c>
      <c r="B40" t="s">
        <v>2</v>
      </c>
    </row>
    <row r="41" spans="1:2" ht="13.5">
      <c r="A41" t="s">
        <v>27</v>
      </c>
      <c r="B41" t="s">
        <v>2</v>
      </c>
    </row>
    <row r="42" spans="1:2" ht="13.5">
      <c r="A42" t="s">
        <v>28</v>
      </c>
      <c r="B42" t="s">
        <v>2</v>
      </c>
    </row>
    <row r="43" spans="1:2" ht="13.5">
      <c r="A43" t="s">
        <v>29</v>
      </c>
      <c r="B43" t="s">
        <v>3</v>
      </c>
    </row>
    <row r="44" spans="1:2" ht="13.5">
      <c r="A44" t="s">
        <v>30</v>
      </c>
      <c r="B44" t="s">
        <v>3</v>
      </c>
    </row>
    <row r="45" spans="1:2" ht="13.5">
      <c r="A45" t="s">
        <v>31</v>
      </c>
      <c r="B45" t="s">
        <v>2</v>
      </c>
    </row>
    <row r="46" spans="1:2" ht="13.5">
      <c r="A46" t="s">
        <v>32</v>
      </c>
      <c r="B46" t="s">
        <v>3</v>
      </c>
    </row>
    <row r="47" spans="1:2" ht="13.5">
      <c r="A47" t="s">
        <v>33</v>
      </c>
      <c r="B47" t="s">
        <v>4</v>
      </c>
    </row>
    <row r="48" spans="1:2" ht="13.5">
      <c r="A48" t="s">
        <v>34</v>
      </c>
      <c r="B48" t="s">
        <v>4</v>
      </c>
    </row>
    <row r="49" spans="1:2" ht="13.5">
      <c r="A49" t="s">
        <v>35</v>
      </c>
      <c r="B49" t="s">
        <v>4</v>
      </c>
    </row>
    <row r="50" spans="1:2" ht="13.5">
      <c r="A50" t="s">
        <v>36</v>
      </c>
      <c r="B50" t="s">
        <v>3</v>
      </c>
    </row>
    <row r="51" spans="1:2" ht="13.5">
      <c r="A51" t="s">
        <v>37</v>
      </c>
      <c r="B51" t="s">
        <v>3</v>
      </c>
    </row>
    <row r="52" spans="1:2" ht="13.5">
      <c r="A52" t="s">
        <v>38</v>
      </c>
      <c r="B52" t="s">
        <v>3</v>
      </c>
    </row>
    <row r="53" spans="1:2" ht="13.5">
      <c r="A53" t="s">
        <v>39</v>
      </c>
      <c r="B53" t="s">
        <v>2</v>
      </c>
    </row>
    <row r="54" spans="1:2" ht="13.5">
      <c r="A54" t="s">
        <v>40</v>
      </c>
      <c r="B54" t="s">
        <v>3</v>
      </c>
    </row>
    <row r="55" spans="1:2" ht="13.5">
      <c r="A55" t="s">
        <v>41</v>
      </c>
      <c r="B55" t="s">
        <v>2</v>
      </c>
    </row>
    <row r="56" spans="1:2" ht="13.5">
      <c r="A56" t="s">
        <v>42</v>
      </c>
      <c r="B56" t="s">
        <v>2</v>
      </c>
    </row>
    <row r="57" spans="1:2" ht="13.5">
      <c r="A57" t="s">
        <v>43</v>
      </c>
      <c r="B57" t="s">
        <v>3</v>
      </c>
    </row>
    <row r="58" spans="1:2" ht="13.5">
      <c r="A58" t="s">
        <v>44</v>
      </c>
      <c r="B58" t="s">
        <v>3</v>
      </c>
    </row>
    <row r="59" spans="1:2" ht="13.5">
      <c r="A59" t="s">
        <v>45</v>
      </c>
      <c r="B59" t="s">
        <v>3</v>
      </c>
    </row>
    <row r="60" spans="1:2" ht="13.5">
      <c r="A60" t="s">
        <v>46</v>
      </c>
      <c r="B60" t="s">
        <v>3</v>
      </c>
    </row>
    <row r="61" spans="1:2" ht="13.5">
      <c r="A61" t="s">
        <v>47</v>
      </c>
      <c r="B61" t="s">
        <v>3</v>
      </c>
    </row>
    <row r="62" spans="1:2" ht="13.5">
      <c r="A62" t="s">
        <v>48</v>
      </c>
      <c r="B62" t="s">
        <v>3</v>
      </c>
    </row>
    <row r="63" spans="1:2" ht="13.5">
      <c r="A63" t="s">
        <v>49</v>
      </c>
      <c r="B63" t="s">
        <v>3</v>
      </c>
    </row>
    <row r="64" spans="1:2" ht="13.5">
      <c r="A64" t="s">
        <v>50</v>
      </c>
      <c r="B64" t="s">
        <v>3</v>
      </c>
    </row>
    <row r="65" spans="1:2" ht="13.5">
      <c r="A65" t="s">
        <v>54</v>
      </c>
      <c r="B65" t="s">
        <v>3</v>
      </c>
    </row>
    <row r="67" ht="13.5">
      <c r="A67" t="s">
        <v>55</v>
      </c>
    </row>
    <row r="68" ht="13.5">
      <c r="A68" t="s">
        <v>56</v>
      </c>
    </row>
    <row r="69" ht="13.5">
      <c r="A69" t="s">
        <v>57</v>
      </c>
    </row>
  </sheetData>
  <sheetProtection sheet="1" objects="1" scenarios="1" selectLockedCells="1"/>
  <dataValidations count="7">
    <dataValidation type="list" allowBlank="1" showInputMessage="1" showErrorMessage="1" promptTitle="事業所所在地選択" prompt="ばい煙発生施設を設置する（している）事業所の所在地を選択してください" sqref="F4">
      <formula1>$A$22:$A$65</formula1>
    </dataValidation>
    <dataValidation type="list" allowBlank="1" showInputMessage="1" showErrorMessage="1" promptTitle="施設設置年月日入力" prompt="ばい煙発生施設を設置する（した）年月日を選択してください" sqref="H4">
      <formula1>$A$67:$A$69</formula1>
    </dataValidation>
    <dataValidation type="list" allowBlank="1" showInputMessage="1" showErrorMessage="1" promptTitle="陣笠の確認" prompt="設置されるばい煙発生施設の排出口に陣笠があるかどうかを選択します" sqref="J4">
      <formula1>"有,無"</formula1>
    </dataValidation>
    <dataValidation allowBlank="1" showInputMessage="1" showErrorMessage="1" promptTitle="排出口の面積" prompt="排出口が四角の場合は縦×横。円形の場合はｒ×ｒ×πで算定します" sqref="I10"/>
    <dataValidation allowBlank="1" showInputMessage="1" showErrorMessage="1" promptTitle="排出口の実高さ" prompt="ばい煙発生施設の排出口の地面（GL）からの高さを記載します。" sqref="I7"/>
    <dataValidation allowBlank="1" showInputMessage="1" showErrorMessage="1" promptTitle="1時間あたりの排出ガス量" prompt="1時間当たりの湿り排出ガス量を記載して下さい。" sqref="I8"/>
    <dataValidation allowBlank="1" showInputMessage="1" showErrorMessage="1" promptTitle="排出ガスの温度" prompt="排出ガスの排出口付近での温度を記載して下さい。" sqref="I12"/>
  </dataValidation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硫黄酸化物排出基準計算</dc:title>
  <dc:subject/>
  <dc:creator>大阪府</dc:creator>
  <cp:keywords/>
  <dc:description/>
  <cp:lastModifiedBy>hirakata</cp:lastModifiedBy>
  <cp:lastPrinted>2011-02-15T03:51:04Z</cp:lastPrinted>
  <dcterms:created xsi:type="dcterms:W3CDTF">2006-02-27T05:03:26Z</dcterms:created>
  <dcterms:modified xsi:type="dcterms:W3CDTF">2012-04-26T07:17:46Z</dcterms:modified>
  <cp:category/>
  <cp:version/>
  <cp:contentType/>
  <cp:contentStatus/>
</cp:coreProperties>
</file>