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50801\Desktop\仮置き場\"/>
    </mc:Choice>
  </mc:AlternateContent>
  <bookViews>
    <workbookView xWindow="0" yWindow="0" windowWidth="20490" windowHeight="6660"/>
  </bookViews>
  <sheets>
    <sheet name="統合CL" sheetId="2" r:id="rId1"/>
    <sheet name="別表1" sheetId="4" r:id="rId2"/>
    <sheet name="重点区域追加項目CL" sheetId="3" r:id="rId3"/>
    <sheet name="別表2" sheetId="5" r:id="rId4"/>
  </sheets>
  <definedNames>
    <definedName name="_xlnm.Print_Area" localSheetId="2">重点区域追加項目CL!$B$2:$L$68</definedName>
    <definedName name="_xlnm.Print_Area" localSheetId="0">統合CL!$B$4:$S$73</definedName>
    <definedName name="_xlnm.Print_Area" localSheetId="1">別表1!$B$1:$H$21</definedName>
    <definedName name="_xlnm.Print_Area" localSheetId="3">別表2!$B$1:$H$19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2" l="1"/>
  <c r="B3" i="2" l="1"/>
  <c r="B2" i="2"/>
  <c r="M54" i="2" l="1"/>
  <c r="E53" i="2"/>
  <c r="B1" i="2"/>
  <c r="D72" i="2" s="1"/>
  <c r="L43" i="2" l="1"/>
  <c r="D65" i="2"/>
  <c r="E43" i="2"/>
  <c r="E68" i="2"/>
  <c r="L63" i="2"/>
  <c r="L68" i="2"/>
  <c r="P63" i="2"/>
  <c r="R63" i="2"/>
  <c r="D63" i="2"/>
  <c r="E64" i="2"/>
  <c r="D67" i="2"/>
  <c r="D64" i="2"/>
  <c r="E1" i="3"/>
  <c r="D1" i="3" s="1"/>
  <c r="D17" i="2"/>
  <c r="C16" i="2"/>
  <c r="C14" i="2"/>
  <c r="C10" i="2"/>
  <c r="C7" i="2"/>
  <c r="D62" i="3" l="1"/>
  <c r="E40" i="3"/>
  <c r="I33" i="3"/>
  <c r="F28" i="3"/>
  <c r="E33" i="3"/>
  <c r="I53" i="3"/>
  <c r="F53" i="3"/>
  <c r="E53" i="3"/>
  <c r="D30" i="3"/>
  <c r="D68" i="3"/>
  <c r="D63" i="3"/>
  <c r="K33" i="3"/>
  <c r="I28" i="3"/>
  <c r="D61" i="3"/>
  <c r="F33" i="3"/>
  <c r="E28" i="3"/>
  <c r="K53" i="3"/>
  <c r="D28" i="3"/>
  <c r="F37" i="3"/>
  <c r="F18" i="3"/>
  <c r="E37" i="3"/>
  <c r="E18" i="3"/>
  <c r="F12" i="3"/>
  <c r="D49" i="3"/>
  <c r="K28" i="3"/>
  <c r="F40" i="3"/>
</calcChain>
</file>

<file path=xl/sharedStrings.xml><?xml version="1.0" encoding="utf-8"?>
<sst xmlns="http://schemas.openxmlformats.org/spreadsheetml/2006/main" count="325" uniqueCount="147">
  <si>
    <t>景観形成基準との適合チェックリスト</t>
    <rPh sb="0" eb="2">
      <t>ケイカン</t>
    </rPh>
    <rPh sb="2" eb="4">
      <t>ケイセイ</t>
    </rPh>
    <rPh sb="4" eb="6">
      <t>キジュン</t>
    </rPh>
    <rPh sb="8" eb="10">
      <t>テキゴウ</t>
    </rPh>
    <phoneticPr fontId="3"/>
  </si>
  <si>
    <t>景観
区域</t>
    <rPh sb="0" eb="2">
      <t>ケイカン</t>
    </rPh>
    <rPh sb="3" eb="5">
      <t>クイキ</t>
    </rPh>
    <phoneticPr fontId="3"/>
  </si>
  <si>
    <t>□</t>
  </si>
  <si>
    <t>一般区域</t>
    <rPh sb="0" eb="2">
      <t>イッパン</t>
    </rPh>
    <rPh sb="2" eb="4">
      <t>クイキ</t>
    </rPh>
    <phoneticPr fontId="3"/>
  </si>
  <si>
    <t>道路景観軸</t>
    <rPh sb="0" eb="5">
      <t>ドウロケイカンジク</t>
    </rPh>
    <phoneticPr fontId="3"/>
  </si>
  <si>
    <t>河川景観軸</t>
    <phoneticPr fontId="3"/>
  </si>
  <si>
    <t>東部景観区域</t>
    <phoneticPr fontId="3"/>
  </si>
  <si>
    <t>景観重点区域</t>
    <phoneticPr fontId="3"/>
  </si>
  <si>
    <t>景観形成区域</t>
    <rPh sb="0" eb="6">
      <t>ケイカンケイセイクイキ</t>
    </rPh>
    <phoneticPr fontId="3"/>
  </si>
  <si>
    <t>道路景観軸の景観形成の方針</t>
    <phoneticPr fontId="3"/>
  </si>
  <si>
    <t>国道1号・170号沿道区域：沿道の緑と沿道施設の総合的な景観形成・道路景観に変化を与える節目の修景と眺望の活用</t>
  </si>
  <si>
    <t>□</t>
    <phoneticPr fontId="3"/>
  </si>
  <si>
    <t>第二京阪道路沿道区域：山なみへの眺望とみどりの連続性の確保・交通結節点における良好なランドマークの形成</t>
  </si>
  <si>
    <t>河川景観軸の景観形成の方針</t>
    <phoneticPr fontId="3"/>
  </si>
  <si>
    <t>淀川沿岸区域：枚方を象徴する｢母なる川｣としての自然景観の保全・市民が身近に親しめる河川空間の形成・河川に沿った斜面林の展望を活かした景観形成</t>
  </si>
  <si>
    <t>穂谷川沿岸区域：穂谷川を軸とした自然・歴史文化・スポーツレクリエーション空間をつなぐネットワークの形成・生物が生息する空間（ビオトープ）の保全と創造</t>
  </si>
  <si>
    <t>天野川沿岸区域：自然と親しみ人々が出会える場の創造・河川と一体となったまちづくり・後背地の田園や斜面林と北摂・生駒への眺望を楽しめる場の整備</t>
  </si>
  <si>
    <t>東部景観区域の景観形成の方針</t>
    <phoneticPr fontId="3"/>
  </si>
  <si>
    <t>東部景観区域：生駒の山なみと調和したまちづくりの推進・枚方を代表する豊かな自然環境の保全と自然との交流空間の整備・地域の骨格となる道路整備に伴う沿道景観の形成</t>
    <phoneticPr fontId="3"/>
  </si>
  <si>
    <t>景観重点区域の景観形成の方針</t>
    <phoneticPr fontId="3"/>
  </si>
  <si>
    <t>(該当する項目にチェックし、基準に適合する場合は配慮した内容を、基準に不適合の場合はその理由を記入してください)</t>
    <phoneticPr fontId="3"/>
  </si>
  <si>
    <t>景観形成基準</t>
    <rPh sb="0" eb="2">
      <t>ケイカン</t>
    </rPh>
    <rPh sb="2" eb="4">
      <t>ケイセイ</t>
    </rPh>
    <rPh sb="4" eb="6">
      <t>キジュン</t>
    </rPh>
    <phoneticPr fontId="3"/>
  </si>
  <si>
    <t>チェック項目</t>
    <rPh sb="4" eb="6">
      <t>コウモク</t>
    </rPh>
    <phoneticPr fontId="3"/>
  </si>
  <si>
    <t>基準に適合</t>
    <rPh sb="0" eb="2">
      <t>キジュン</t>
    </rPh>
    <rPh sb="3" eb="5">
      <t>テキゴウ</t>
    </rPh>
    <phoneticPr fontId="3"/>
  </si>
  <si>
    <t>基準に不適合</t>
    <rPh sb="0" eb="2">
      <t>キジュン</t>
    </rPh>
    <rPh sb="3" eb="6">
      <t>フテキゴウ</t>
    </rPh>
    <phoneticPr fontId="3"/>
  </si>
  <si>
    <t>届出者・設計者等の意見</t>
    <rPh sb="0" eb="2">
      <t>トドケデ</t>
    </rPh>
    <rPh sb="2" eb="3">
      <t>シャ</t>
    </rPh>
    <rPh sb="4" eb="7">
      <t>セッケイシャ</t>
    </rPh>
    <rPh sb="7" eb="8">
      <t>トウ</t>
    </rPh>
    <rPh sb="9" eb="11">
      <t>イケン</t>
    </rPh>
    <phoneticPr fontId="3"/>
  </si>
  <si>
    <t>建築物及びこれに附属するものの配置</t>
    <phoneticPr fontId="3"/>
  </si>
  <si>
    <t>《屋外に設置するもの》</t>
    <phoneticPr fontId="3"/>
  </si>
  <si>
    <t>■</t>
    <phoneticPr fontId="3"/>
  </si>
  <si>
    <t>駐車場、駐輪場及びごみ置場等を敷地の外から見える場所に配置する場合は、植栽により修景し、又は建築物若しくは塀と一体化する等により、見苦しくならないような工夫をする。</t>
    <phoneticPr fontId="3"/>
  </si>
  <si>
    <t>駐車場・駐輪場・ごみ置場等が敷地の外から見える所にないか</t>
    <phoneticPr fontId="3"/>
  </si>
  <si>
    <t>見える所にない</t>
    <phoneticPr fontId="3"/>
  </si>
  <si>
    <t>見える所にある</t>
    <rPh sb="0" eb="1">
      <t>ミ</t>
    </rPh>
    <rPh sb="3" eb="4">
      <t>ショ</t>
    </rPh>
    <phoneticPr fontId="3"/>
  </si>
  <si>
    <t>→</t>
    <phoneticPr fontId="3"/>
  </si>
  <si>
    <t>見える場合、植栽等による修景、建築物・塀等との一体化など、見苦しくない工夫をしているか</t>
    <phoneticPr fontId="3"/>
  </si>
  <si>
    <t>工夫している</t>
    <phoneticPr fontId="3"/>
  </si>
  <si>
    <t>特に工夫していない</t>
    <rPh sb="0" eb="1">
      <t>トク</t>
    </rPh>
    <rPh sb="2" eb="4">
      <t>クフウ</t>
    </rPh>
    <phoneticPr fontId="3"/>
  </si>
  <si>
    <t>《外壁に設置するもの》</t>
    <phoneticPr fontId="3"/>
  </si>
  <si>
    <t>ダクト類は、敷地の外から見えにくい位置に配置し、又は建築物と一体化する等により、見苦しくならないような工夫をする。</t>
    <phoneticPr fontId="3"/>
  </si>
  <si>
    <t>ダクト類が敷地の外から見えにくい位置にあるか</t>
    <phoneticPr fontId="3"/>
  </si>
  <si>
    <t>見えにくい</t>
    <phoneticPr fontId="3"/>
  </si>
  <si>
    <t>見える</t>
    <rPh sb="0" eb="1">
      <t>ミ</t>
    </rPh>
    <phoneticPr fontId="3"/>
  </si>
  <si>
    <t>見える場合、建築物との一体化など、見苦しくない工夫をしているか</t>
    <phoneticPr fontId="3"/>
  </si>
  <si>
    <t>屋外階段は、建築物と一体化する等により、見苦しくならないような工夫をする。</t>
    <phoneticPr fontId="3"/>
  </si>
  <si>
    <t>屋外階段は、建築物との一体化などにより、見苦しくない工夫をしているか</t>
    <phoneticPr fontId="3"/>
  </si>
  <si>
    <t>エアコンの室外機及び物干金物等は、敷地の外から見える位置に配置しない。やむを得ず見える位置に配置する場合は、見苦しくならないような工夫をする。</t>
    <phoneticPr fontId="3"/>
  </si>
  <si>
    <t>エアコン室外機、物干金物等が敷地の外から見えにくい位置にあるか</t>
    <phoneticPr fontId="3"/>
  </si>
  <si>
    <t>見える場合、見苦しくない工夫をしているか</t>
    <phoneticPr fontId="3"/>
  </si>
  <si>
    <t>《屋上に設置するもの》</t>
    <phoneticPr fontId="3"/>
  </si>
  <si>
    <t>高架水槽及び屋上設備は、敷地の外から見える位置に配置しない。やむを得ず見える位置に配置する場合は、ルーバーを設置し、又は建築物と一体化する等により、見苦しくならないような工夫をする。</t>
    <phoneticPr fontId="3"/>
  </si>
  <si>
    <t>高架水槽や屋上設備が敷地の外から見えないか</t>
    <phoneticPr fontId="3"/>
  </si>
  <si>
    <t>見える場合、ルーバーの設置や建築物との一体化などにより見苦しくない工夫をしているか</t>
    <phoneticPr fontId="3"/>
  </si>
  <si>
    <t>屋上工作物及び塔屋等は、建築物と一体化する等により、見苦しくならないような工夫をする。</t>
    <phoneticPr fontId="3"/>
  </si>
  <si>
    <t>屋上工作物、塔屋などは、建築物と一体化するなど、見苦しくない工夫をしているか</t>
    <phoneticPr fontId="3"/>
  </si>
  <si>
    <t>建築物（工作物）の外観</t>
    <rPh sb="4" eb="7">
      <t>コウサクブツ</t>
    </rPh>
    <phoneticPr fontId="3"/>
  </si>
  <si>
    <t>《色彩》</t>
    <phoneticPr fontId="3"/>
  </si>
  <si>
    <t>基準を超えていない</t>
    <phoneticPr fontId="3"/>
  </si>
  <si>
    <t>色彩基準を超えていないか
　　①R(赤)、YR(橙)系の色相の場合、彩度6以下
　　②Y(黄)系の色相の場合、彩度4以下
　　③その他の色相の場合、彩度2以下</t>
    <phoneticPr fontId="3"/>
  </si>
  <si>
    <t>サブカラー、アクセントカラーの基準面積を超えていないか
　　①サブカラー：3分の1以下
　　②アクセントカラー：20分の1以下</t>
    <phoneticPr fontId="3"/>
  </si>
  <si>
    <t>基準面積を超えていない</t>
    <phoneticPr fontId="3"/>
  </si>
  <si>
    <t>《外壁》</t>
    <phoneticPr fontId="3"/>
  </si>
  <si>
    <t>長大な壁面等がないか</t>
    <phoneticPr fontId="3"/>
  </si>
  <si>
    <t>ない</t>
    <phoneticPr fontId="3"/>
  </si>
  <si>
    <t>ある</t>
    <phoneticPr fontId="3"/>
  </si>
  <si>
    <t>《意匠》</t>
    <phoneticPr fontId="3"/>
  </si>
  <si>
    <t>周辺の景観になじまない、著しく突出した意匠としない。</t>
    <phoneticPr fontId="3"/>
  </si>
  <si>
    <t>周辺景観になじまない著しく突出した意匠となっていないか</t>
    <phoneticPr fontId="3"/>
  </si>
  <si>
    <t>周辺になじんでいる</t>
    <phoneticPr fontId="3"/>
  </si>
  <si>
    <t>周辺になじんでいない</t>
    <rPh sb="0" eb="2">
      <t>シュウヘン</t>
    </rPh>
    <phoneticPr fontId="3"/>
  </si>
  <si>
    <t>突出させている</t>
    <rPh sb="0" eb="2">
      <t>トッシュツ</t>
    </rPh>
    <phoneticPr fontId="3"/>
  </si>
  <si>
    <t>敷地内の緑化</t>
    <rPh sb="1" eb="3">
      <t>チナイ</t>
    </rPh>
    <rPh sb="4" eb="6">
      <t>リョッカ</t>
    </rPh>
    <phoneticPr fontId="3"/>
  </si>
  <si>
    <t>敷際を緑化している</t>
    <phoneticPr fontId="3"/>
  </si>
  <si>
    <t>敷際を緑化していない</t>
    <rPh sb="0" eb="2">
      <t>シキギワ</t>
    </rPh>
    <rPh sb="3" eb="5">
      <t>リョクカ</t>
    </rPh>
    <phoneticPr fontId="3"/>
  </si>
  <si>
    <t>河川（堤防）に通じる道路に面する敷際には緑を適切に配置する。</t>
    <phoneticPr fontId="3"/>
  </si>
  <si>
    <t>検討している</t>
    <phoneticPr fontId="3"/>
  </si>
  <si>
    <t>特に検討していない</t>
    <rPh sb="0" eb="1">
      <t>トク</t>
    </rPh>
    <rPh sb="2" eb="4">
      <t>ケントウ</t>
    </rPh>
    <phoneticPr fontId="3"/>
  </si>
  <si>
    <t>まとまりのある空地を道路側に確保し、ゆとりある歩行空間と緑化などの修景スペースの確保に工夫する。</t>
    <phoneticPr fontId="3"/>
  </si>
  <si>
    <t>まとまりのある空地を道路側に確保し、ゆとりある歩行空間と緑化などの修景スペースの確保に工夫しているか</t>
    <phoneticPr fontId="3"/>
  </si>
  <si>
    <t>景観重点区域（枚方宿地区）の景観形成の方針</t>
    <phoneticPr fontId="3"/>
  </si>
  <si>
    <t>歴史的環境整備ゾーン：歴史的街道の沿道としてふさわしい景観づくりを行う</t>
    <phoneticPr fontId="3"/>
  </si>
  <si>
    <t>生活環境整備ゾーン：歴史的環境整備ゾーンと調和した景観づくりを行う</t>
    <phoneticPr fontId="3"/>
  </si>
  <si>
    <t>商業・業務環境整備ゾーン：歴史的環境整備ゾーンに配慮した景観づくりを行う</t>
    <phoneticPr fontId="3"/>
  </si>
  <si>
    <t>建築物等（これに附属する工作物を含む）の基準</t>
  </si>
  <si>
    <t>《建築設備・附属物等》</t>
    <phoneticPr fontId="3"/>
  </si>
  <si>
    <t>建築設備(エアコンの室外機、ダクト類、高架水槽等)、屋外階段、屋上工作物及び塔屋等は、街道(街道沿い以外の区域を計画に含む場合は道路)から見えにくい場所に配置する。やむを得ず見える場所に配置する場合は、修景や建築物と一体化する等により、見苦しくならないように工夫をする。</t>
    <phoneticPr fontId="3"/>
  </si>
  <si>
    <t>見えにくい</t>
    <rPh sb="0" eb="1">
      <t>ミ</t>
    </rPh>
    <phoneticPr fontId="3"/>
  </si>
  <si>
    <t>工夫している</t>
    <rPh sb="0" eb="2">
      <t>クフウ</t>
    </rPh>
    <phoneticPr fontId="3"/>
  </si>
  <si>
    <t>無彩色等で周辺と調和している</t>
    <rPh sb="0" eb="4">
      <t>ムサイショクナド</t>
    </rPh>
    <rPh sb="5" eb="7">
      <t>シュウヘン</t>
    </rPh>
    <rPh sb="8" eb="10">
      <t>チョウワ</t>
    </rPh>
    <phoneticPr fontId="3"/>
  </si>
  <si>
    <t>周辺と調和していない</t>
    <rPh sb="0" eb="2">
      <t>シュウヘン</t>
    </rPh>
    <rPh sb="3" eb="5">
      <t>チョウワ</t>
    </rPh>
    <phoneticPr fontId="3"/>
  </si>
  <si>
    <t>色彩基準を超えていないか
　　①Ｒ(赤)、ＹＲ(橙)系の色相の場合、彩度６以下
　　②Ｙ(黄)系の色相の場合、彩度４以下
　　③その他の色相の場合、彩度２以下</t>
    <phoneticPr fontId="3"/>
  </si>
  <si>
    <t>基準を超えていない</t>
    <rPh sb="0" eb="2">
      <t>キジュン</t>
    </rPh>
    <rPh sb="3" eb="4">
      <t>コ</t>
    </rPh>
    <phoneticPr fontId="3"/>
  </si>
  <si>
    <t>アクセントカラーの基準面積を超えていないか
　　（20分の１以下）</t>
    <phoneticPr fontId="3"/>
  </si>
  <si>
    <t>基準面積を超えていない</t>
    <rPh sb="0" eb="2">
      <t>キジュン</t>
    </rPh>
    <rPh sb="2" eb="4">
      <t>メンセキ</t>
    </rPh>
    <rPh sb="5" eb="6">
      <t>コ</t>
    </rPh>
    <phoneticPr fontId="3"/>
  </si>
  <si>
    <t>木、石、漆喰等の伝統的素材、又はそれらと調和するものとする。</t>
    <phoneticPr fontId="3"/>
  </si>
  <si>
    <t>《意匠》</t>
    <rPh sb="1" eb="3">
      <t>イショウ</t>
    </rPh>
    <phoneticPr fontId="3"/>
  </si>
  <si>
    <t>《屋根》</t>
    <rPh sb="1" eb="3">
      <t>ヤネ</t>
    </rPh>
    <phoneticPr fontId="3"/>
  </si>
  <si>
    <t>勾配屋根</t>
    <rPh sb="0" eb="4">
      <t>コウバイヤネ</t>
    </rPh>
    <phoneticPr fontId="3"/>
  </si>
  <si>
    <t>勾配屋根以外</t>
    <rPh sb="0" eb="6">
      <t>コウバイヤネイガイ</t>
    </rPh>
    <phoneticPr fontId="3"/>
  </si>
  <si>
    <t>工作物の基準</t>
    <phoneticPr fontId="3"/>
  </si>
  <si>
    <t>工作物の外観</t>
    <rPh sb="0" eb="3">
      <t>コウサクブツ</t>
    </rPh>
    <rPh sb="4" eb="6">
      <t>ガイカン</t>
    </rPh>
    <phoneticPr fontId="3"/>
  </si>
  <si>
    <t>門、塀、垣、さく等を配置する場合は、街道との敷際に配置し、周辺との連続性に配慮する。それ以外の工作物 の配置は、周辺のまちなみに配慮する。</t>
    <phoneticPr fontId="3"/>
  </si>
  <si>
    <t>垣、さく等は、街道との敷際に配置し、周辺との連続性に配慮しているか
それ以外の工作物の配置は、周辺のまちなみに配慮しているか</t>
    <phoneticPr fontId="3"/>
  </si>
  <si>
    <t>周囲と連続している</t>
    <phoneticPr fontId="3"/>
  </si>
  <si>
    <t>周囲と連続していない</t>
    <phoneticPr fontId="3"/>
  </si>
  <si>
    <t>周辺になじんでいない</t>
    <phoneticPr fontId="3"/>
  </si>
  <si>
    <t>留意事項</t>
    <rPh sb="0" eb="4">
      <t>リュウイジコウ</t>
    </rPh>
    <phoneticPr fontId="3"/>
  </si>
  <si>
    <t>広告物の基準</t>
    <rPh sb="0" eb="3">
      <t>コウコクブツ</t>
    </rPh>
    <rPh sb="4" eb="6">
      <t>キジュン</t>
    </rPh>
    <phoneticPr fontId="3"/>
  </si>
  <si>
    <t>景観重点区域で屋外広告物を表示・設置する場合は、以下の方針に即したものとなるよう努めてください。</t>
    <phoneticPr fontId="3"/>
  </si>
  <si>
    <t>・</t>
    <phoneticPr fontId="3"/>
  </si>
  <si>
    <t>広告物の地色の色彩について、以下の色彩基準に適合するよう努める。</t>
    <phoneticPr fontId="3"/>
  </si>
  <si>
    <t>①R(赤)、YR(橙)系の色相の場合、彩度10以下
②Y(黄)系の色相の場合、彩度8以下
③その他の色相の場合、彩度6以下</t>
    <phoneticPr fontId="3"/>
  </si>
  <si>
    <t>※別表2の色彩基準を遵守すること。</t>
    <phoneticPr fontId="2"/>
  </si>
  <si>
    <t>配置</t>
    <rPh sb="0" eb="2">
      <t>ハイチ</t>
    </rPh>
    <phoneticPr fontId="3"/>
  </si>
  <si>
    <t>敷地内には、緑を適切に配置する。</t>
    <phoneticPr fontId="2"/>
  </si>
  <si>
    <t xml:space="preserve">基準を超えている
</t>
    <rPh sb="0" eb="2">
      <t>キジュン</t>
    </rPh>
    <rPh sb="3" eb="4">
      <t>コ</t>
    </rPh>
    <phoneticPr fontId="3"/>
  </si>
  <si>
    <t>基準面積を超えている</t>
    <rPh sb="0" eb="2">
      <t>キジュン</t>
    </rPh>
    <rPh sb="2" eb="4">
      <t>メンセキ</t>
    </rPh>
    <rPh sb="5" eb="6">
      <t>コ</t>
    </rPh>
    <phoneticPr fontId="3"/>
  </si>
  <si>
    <t>※A3版両面で使用してください</t>
    <rPh sb="4" eb="6">
      <t>リョウメン</t>
    </rPh>
    <phoneticPr fontId="3"/>
  </si>
  <si>
    <t>※A3版両面で使用してください</t>
    <rPh sb="4" eb="6">
      <t>リョウメン</t>
    </rPh>
    <phoneticPr fontId="2"/>
  </si>
  <si>
    <t>○計画にあたっては、地域の景観特性を把握し、周辺のまちなみや自然との調和を考慮した色彩を基本とすること。</t>
    <phoneticPr fontId="2"/>
  </si>
  <si>
    <t>○外壁については、落ち着きが感じられ、水や緑等の存在や周辺のまちなみ景観を妨げないように配慮し、下記の色彩基準を基本とすること。</t>
    <phoneticPr fontId="2"/>
  </si>
  <si>
    <t>ただし、次に掲げるものはこの限りでない。</t>
    <phoneticPr fontId="2"/>
  </si>
  <si>
    <t>※サブカラーとは外壁基本色に対し補助的に用いるトーンの近い色彩であり、基本色との調和に配慮すること。</t>
    <phoneticPr fontId="2"/>
  </si>
  <si>
    <t>・着色していない石材、木材、土壁、レンガ、金属材、ガラス材等で仕上げた場合</t>
    <phoneticPr fontId="2"/>
  </si>
  <si>
    <t>○ランドマーク的なものや、良好な景観の形成に特に配慮したものなど、市長が特別な理由があると認める場合は色彩基準の適用を除外する。</t>
    <phoneticPr fontId="2"/>
  </si>
  <si>
    <t>色彩基準（外壁基本色）
・R(赤)、YR(橙)系の色相の場合、彩度6以下
・Y(黄)系の色相の場合、彩度4以下
・その他の色相の場合、彩度2以下
※JIS のマンセル表色系による</t>
    <phoneticPr fontId="2"/>
  </si>
  <si>
    <t>・外壁各面で1/3以下の面積でサブカラーとして使用する場合</t>
    <phoneticPr fontId="2"/>
  </si>
  <si>
    <t>・外壁各面で1/20 以下の面積でアクセントカラーとして使用する場合</t>
    <phoneticPr fontId="2"/>
  </si>
  <si>
    <t>※アクセントカラーとは、外壁の表情に変化をつける場合等に用いる強調色であり、サブカラーの面積と合計して1/3以下とすること。</t>
    <phoneticPr fontId="2"/>
  </si>
  <si>
    <t>※アクセントカラーとは、外壁の表情に変化をつける場合等に用いる強調色。</t>
    <phoneticPr fontId="2"/>
  </si>
  <si>
    <t>○外壁、屋根及びシャッター等については、落ち着きが感じられ、水や緑等の存在や周辺のまちなみ景観を妨げないように配慮し、下記の色彩基準を基本とすること。</t>
    <phoneticPr fontId="2"/>
  </si>
  <si>
    <t>色彩基準（本色）
・R(赤)、YR(橙)系の色相の場合、彩度6以下
・Y(黄)系の色相の場合、彩度4以下
・その他の色相の場合、彩度2以下
※JIS のマンセル表色系による</t>
    <phoneticPr fontId="2"/>
  </si>
  <si>
    <t>■別表2：色彩基準（景観重点区域）</t>
    <phoneticPr fontId="2"/>
  </si>
  <si>
    <t>：一般区域／道路景観軸なら「1」</t>
    <phoneticPr fontId="2"/>
  </si>
  <si>
    <t>：河川景観軸／景観重点区域なら「10」</t>
    <rPh sb="1" eb="6">
      <t>カセンケイカンジク</t>
    </rPh>
    <rPh sb="7" eb="13">
      <t>ケイカンジュウテンクイキ</t>
    </rPh>
    <phoneticPr fontId="2"/>
  </si>
  <si>
    <t>：東部景観区域なら「100」</t>
    <rPh sb="1" eb="7">
      <t>トウブケイカンクイキ</t>
    </rPh>
    <phoneticPr fontId="2"/>
  </si>
  <si>
    <t>山なみの緑に配慮し、敷際に緑を適切に配慮する。</t>
    <rPh sb="13" eb="14">
      <t>ミドリ</t>
    </rPh>
    <rPh sb="15" eb="17">
      <t>テキセツ</t>
    </rPh>
    <rPh sb="18" eb="20">
      <t>ハイリョ</t>
    </rPh>
    <phoneticPr fontId="3"/>
  </si>
  <si>
    <r>
      <t>枚方宿区域：街道沿いの歴史的景観に配慮した良好な生活環境の維持、景観の保全・創造並びに商業機能の充実</t>
    </r>
    <r>
      <rPr>
        <b/>
        <sz val="9"/>
        <rFont val="游ゴシック"/>
        <family val="3"/>
        <charset val="128"/>
        <scheme val="minor"/>
      </rPr>
      <t>（別途景観重点区域の景観形成基準等との適合チェックリストの作成が必要）</t>
    </r>
    <phoneticPr fontId="3"/>
  </si>
  <si>
    <t>※別表1の色彩基準を遵守すること。</t>
    <phoneticPr fontId="2"/>
  </si>
  <si>
    <t>■別表1：色彩基準（景観重点区域以外）</t>
    <phoneticPr fontId="2"/>
  </si>
  <si>
    <r>
      <rPr>
        <sz val="12"/>
        <rFont val="游ゴシック"/>
        <family val="3"/>
        <charset val="128"/>
        <scheme val="minor"/>
      </rPr>
      <t>建築物等</t>
    </r>
    <r>
      <rPr>
        <sz val="10"/>
        <rFont val="游ゴシック"/>
        <family val="3"/>
        <charset val="128"/>
        <scheme val="minor"/>
      </rPr>
      <t>（これに附属する工作物を含む）</t>
    </r>
    <r>
      <rPr>
        <sz val="12"/>
        <rFont val="游ゴシック"/>
        <family val="3"/>
        <charset val="128"/>
        <scheme val="minor"/>
      </rPr>
      <t>の基準</t>
    </r>
    <phoneticPr fontId="3"/>
  </si>
  <si>
    <t>(基準の適用除外を受けている)</t>
    <phoneticPr fontId="2"/>
  </si>
  <si>
    <t>伝統的様式と調和しない</t>
    <phoneticPr fontId="2"/>
  </si>
  <si>
    <t>伝統的素材を使用していない</t>
    <phoneticPr fontId="2"/>
  </si>
  <si>
    <t>伝統的素材を使用している</t>
    <phoneticPr fontId="2"/>
  </si>
  <si>
    <t>伝統的様式と調和する</t>
    <phoneticPr fontId="2"/>
  </si>
  <si>
    <t>庇あり（1階部分）</t>
    <phoneticPr fontId="2"/>
  </si>
  <si>
    <t>庇なし（1階部分）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</si>
</sst>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b/>
      <sz val="16"/>
      <name val="游ゴシック"/>
      <family val="3"/>
      <charset val="128"/>
      <scheme val="minor"/>
    </font>
    <font>
      <sz val="11"/>
      <name val="游ゴシック"/>
      <family val="3"/>
      <charset val="128"/>
      <scheme val="minor"/>
    </font>
    <font>
      <sz val="10"/>
      <name val="游ゴシック"/>
      <family val="3"/>
      <charset val="128"/>
      <scheme val="minor"/>
    </font>
    <font>
      <sz val="16"/>
      <name val="游ゴシック"/>
      <family val="3"/>
      <charset val="128"/>
      <scheme val="minor"/>
    </font>
    <font>
      <sz val="12"/>
      <name val="游ゴシック"/>
      <family val="3"/>
      <charset val="128"/>
      <scheme val="minor"/>
    </font>
    <font>
      <b/>
      <sz val="12"/>
      <name val="游ゴシック"/>
      <family val="3"/>
      <charset val="128"/>
      <scheme val="minor"/>
    </font>
    <font>
      <sz val="9"/>
      <name val="游ゴシック"/>
      <family val="3"/>
      <charset val="128"/>
      <scheme val="minor"/>
    </font>
    <font>
      <b/>
      <sz val="14"/>
      <name val="游ゴシック"/>
      <family val="3"/>
      <charset val="128"/>
      <scheme val="minor"/>
    </font>
    <font>
      <b/>
      <sz val="10"/>
      <name val="游ゴシック"/>
      <family val="3"/>
      <charset val="128"/>
      <scheme val="minor"/>
    </font>
    <font>
      <b/>
      <sz val="11"/>
      <name val="游ゴシック"/>
      <family val="3"/>
      <charset val="128"/>
      <scheme val="minor"/>
    </font>
    <font>
      <sz val="11"/>
      <color theme="0"/>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9"/>
      <name val="游ゴシック"/>
      <family val="3"/>
      <charset val="128"/>
      <scheme val="minor"/>
    </font>
  </fonts>
  <fills count="3">
    <fill>
      <patternFill patternType="none"/>
    </fill>
    <fill>
      <patternFill patternType="gray125"/>
    </fill>
    <fill>
      <patternFill patternType="solid">
        <fgColor rgb="FFFABF8F"/>
        <bgColor indexed="64"/>
      </patternFill>
    </fill>
  </fills>
  <borders count="5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hair">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s>
  <cellStyleXfs count="2">
    <xf numFmtId="0" fontId="0" fillId="0" borderId="0">
      <alignment vertical="center"/>
    </xf>
    <xf numFmtId="0" fontId="1" fillId="0" borderId="0"/>
  </cellStyleXfs>
  <cellXfs count="331">
    <xf numFmtId="0" fontId="0" fillId="0" borderId="0" xfId="0">
      <alignmen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xf numFmtId="0" fontId="5" fillId="0" borderId="0" xfId="1" applyFont="1" applyAlignment="1" applyProtection="1"/>
    <xf numFmtId="0" fontId="6" fillId="0" borderId="0" xfId="1" applyFont="1" applyBorder="1" applyAlignment="1" applyProtection="1">
      <alignment vertical="center"/>
    </xf>
    <xf numFmtId="0" fontId="7" fillId="0" borderId="0" xfId="1" applyFont="1" applyBorder="1" applyAlignment="1" applyProtection="1"/>
    <xf numFmtId="0" fontId="5" fillId="0" borderId="1"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xf>
    <xf numFmtId="0" fontId="9" fillId="0" borderId="5" xfId="1" applyFont="1" applyFill="1" applyBorder="1" applyAlignment="1" applyProtection="1">
      <alignment horizontal="right" vertical="center"/>
    </xf>
    <xf numFmtId="0" fontId="9" fillId="0" borderId="6" xfId="1" applyFont="1" applyFill="1" applyBorder="1" applyAlignment="1" applyProtection="1">
      <alignment horizontal="left" vertical="center"/>
    </xf>
    <xf numFmtId="0" fontId="8" fillId="0" borderId="6" xfId="1" applyFont="1" applyFill="1" applyBorder="1" applyAlignment="1" applyProtection="1">
      <alignment horizontal="left" vertical="center"/>
    </xf>
    <xf numFmtId="0" fontId="8" fillId="0" borderId="6" xfId="1" applyFont="1" applyFill="1" applyBorder="1" applyAlignment="1" applyProtection="1">
      <alignment horizontal="left" vertical="center" wrapText="1"/>
    </xf>
    <xf numFmtId="0" fontId="8" fillId="0" borderId="2"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xf>
    <xf numFmtId="0" fontId="7"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xf>
    <xf numFmtId="0" fontId="6" fillId="0" borderId="0"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5" fillId="0" borderId="0" xfId="1" applyFont="1" applyBorder="1" applyAlignment="1" applyProtection="1"/>
    <xf numFmtId="0" fontId="5" fillId="0" borderId="9" xfId="1" applyFont="1" applyBorder="1" applyAlignment="1" applyProtection="1"/>
    <xf numFmtId="0" fontId="4" fillId="0" borderId="5" xfId="1" applyFont="1" applyFill="1" applyBorder="1" applyAlignment="1" applyProtection="1">
      <alignment horizontal="left" vertical="center"/>
    </xf>
    <xf numFmtId="0" fontId="5" fillId="0" borderId="6" xfId="1" applyFont="1" applyFill="1" applyBorder="1" applyAlignment="1" applyProtection="1">
      <alignment horizontal="center" vertical="center" wrapText="1"/>
    </xf>
    <xf numFmtId="0" fontId="5" fillId="0" borderId="6" xfId="1" applyFont="1" applyFill="1" applyBorder="1" applyAlignment="1" applyProtection="1">
      <alignment horizontal="left" vertical="center"/>
    </xf>
    <xf numFmtId="0" fontId="7" fillId="0" borderId="6" xfId="1" applyFont="1" applyFill="1" applyBorder="1" applyAlignment="1" applyProtection="1">
      <alignment horizontal="left" vertical="center"/>
    </xf>
    <xf numFmtId="0" fontId="6" fillId="0" borderId="6" xfId="1" applyFont="1" applyFill="1" applyBorder="1" applyAlignment="1" applyProtection="1">
      <alignment horizontal="left" vertical="center"/>
    </xf>
    <xf numFmtId="0" fontId="6" fillId="0" borderId="6" xfId="1" applyFont="1" applyFill="1" applyBorder="1" applyAlignment="1" applyProtection="1">
      <alignment horizontal="left" vertical="center" wrapText="1"/>
    </xf>
    <xf numFmtId="0" fontId="6" fillId="0" borderId="2" xfId="1" applyFont="1" applyFill="1" applyBorder="1" applyAlignment="1" applyProtection="1">
      <alignment horizontal="left" vertical="center" wrapText="1"/>
    </xf>
    <xf numFmtId="0" fontId="4" fillId="0" borderId="11" xfId="1" applyFont="1" applyFill="1" applyBorder="1" applyAlignment="1" applyProtection="1">
      <alignment horizontal="left" vertical="center"/>
    </xf>
    <xf numFmtId="0" fontId="5" fillId="0" borderId="3" xfId="1" applyFont="1" applyFill="1" applyBorder="1" applyAlignment="1" applyProtection="1">
      <alignment horizontal="center" vertical="center" wrapText="1"/>
    </xf>
    <xf numFmtId="0" fontId="5" fillId="0" borderId="3" xfId="1" applyFont="1" applyFill="1" applyBorder="1" applyAlignment="1" applyProtection="1">
      <alignment horizontal="left" vertical="center"/>
    </xf>
    <xf numFmtId="0" fontId="7" fillId="0" borderId="3" xfId="1" applyFont="1" applyFill="1" applyBorder="1" applyAlignment="1" applyProtection="1">
      <alignment horizontal="left" vertical="center"/>
    </xf>
    <xf numFmtId="0" fontId="6" fillId="0" borderId="3" xfId="1" applyFont="1" applyFill="1" applyBorder="1" applyAlignment="1" applyProtection="1">
      <alignment horizontal="left" vertical="center"/>
    </xf>
    <xf numFmtId="0" fontId="6" fillId="0" borderId="3"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wrapText="1"/>
    </xf>
    <xf numFmtId="0" fontId="8" fillId="0" borderId="0" xfId="1" applyFont="1" applyBorder="1" applyAlignment="1" applyProtection="1">
      <alignment horizontal="center" vertical="center" textRotation="255"/>
    </xf>
    <xf numFmtId="0" fontId="4" fillId="0" borderId="13" xfId="1" applyFont="1" applyFill="1" applyBorder="1" applyAlignment="1" applyProtection="1">
      <alignment horizontal="left" vertical="center"/>
    </xf>
    <xf numFmtId="0" fontId="5" fillId="0" borderId="13" xfId="1" applyFont="1" applyFill="1" applyBorder="1" applyAlignment="1" applyProtection="1">
      <alignment horizontal="center" vertical="center" wrapText="1"/>
    </xf>
    <xf numFmtId="0" fontId="5" fillId="0" borderId="13" xfId="1" applyFont="1" applyFill="1" applyBorder="1" applyAlignment="1" applyProtection="1">
      <alignment horizontal="left" vertical="center"/>
    </xf>
    <xf numFmtId="0" fontId="11" fillId="0" borderId="18" xfId="1" applyFont="1" applyFill="1" applyBorder="1" applyAlignment="1" applyProtection="1">
      <alignment horizontal="center" vertical="center"/>
    </xf>
    <xf numFmtId="0" fontId="11" fillId="0" borderId="0" xfId="1" applyFont="1" applyAlignment="1" applyProtection="1">
      <alignment horizontal="center" vertical="center"/>
    </xf>
    <xf numFmtId="0" fontId="8" fillId="2" borderId="21" xfId="1" applyFont="1" applyFill="1" applyBorder="1" applyAlignment="1" applyProtection="1">
      <alignment vertical="center"/>
    </xf>
    <xf numFmtId="0" fontId="8" fillId="2" borderId="22" xfId="1" applyFont="1" applyFill="1" applyBorder="1" applyAlignment="1" applyProtection="1">
      <alignment vertical="center"/>
    </xf>
    <xf numFmtId="0" fontId="8" fillId="0" borderId="22" xfId="1" applyFont="1" applyFill="1" applyBorder="1" applyAlignment="1" applyProtection="1">
      <alignment vertical="center"/>
    </xf>
    <xf numFmtId="0" fontId="5" fillId="0" borderId="21" xfId="1" applyFont="1" applyBorder="1" applyAlignment="1" applyProtection="1">
      <alignment vertical="top"/>
    </xf>
    <xf numFmtId="0" fontId="5" fillId="0" borderId="22" xfId="1" applyFont="1" applyBorder="1" applyAlignment="1" applyProtection="1">
      <alignment horizontal="left" vertical="top"/>
    </xf>
    <xf numFmtId="0" fontId="5" fillId="0" borderId="23" xfId="1" applyFont="1" applyBorder="1" applyAlignment="1" applyProtection="1">
      <alignment vertical="top"/>
    </xf>
    <xf numFmtId="0" fontId="8" fillId="0" borderId="27" xfId="1" applyFont="1" applyFill="1" applyBorder="1" applyAlignment="1" applyProtection="1">
      <alignment horizontal="center" vertical="top"/>
    </xf>
    <xf numFmtId="0" fontId="5" fillId="0" borderId="27" xfId="1" applyFont="1" applyFill="1" applyBorder="1" applyAlignment="1" applyProtection="1">
      <alignment horizontal="center" vertical="top"/>
    </xf>
    <xf numFmtId="0" fontId="5" fillId="0" borderId="0" xfId="1" applyFont="1" applyFill="1" applyBorder="1" applyAlignment="1" applyProtection="1">
      <alignment horizontal="left" vertical="top"/>
    </xf>
    <xf numFmtId="0" fontId="5" fillId="0" borderId="27" xfId="1" applyFont="1" applyFill="1" applyBorder="1" applyAlignment="1" applyProtection="1">
      <alignment horizontal="center" vertical="top" wrapText="1"/>
    </xf>
    <xf numFmtId="0" fontId="5" fillId="0" borderId="28" xfId="1" applyFont="1" applyFill="1" applyBorder="1" applyAlignment="1" applyProtection="1">
      <alignment vertical="top"/>
    </xf>
    <xf numFmtId="0" fontId="8" fillId="0" borderId="27" xfId="1" applyFont="1" applyFill="1" applyBorder="1" applyAlignment="1" applyProtection="1">
      <alignment horizontal="center" vertical="center"/>
    </xf>
    <xf numFmtId="0" fontId="5" fillId="0" borderId="30" xfId="1" applyFont="1" applyBorder="1" applyAlignment="1" applyProtection="1">
      <alignment vertical="top"/>
    </xf>
    <xf numFmtId="0" fontId="5" fillId="0" borderId="31" xfId="1" applyFont="1" applyBorder="1" applyAlignment="1" applyProtection="1">
      <alignment horizontal="left" vertical="top"/>
    </xf>
    <xf numFmtId="0" fontId="5" fillId="0" borderId="32" xfId="1" applyFont="1" applyBorder="1" applyAlignment="1" applyProtection="1">
      <alignment vertical="top"/>
    </xf>
    <xf numFmtId="0" fontId="12" fillId="0" borderId="27" xfId="1" applyFont="1" applyFill="1" applyBorder="1" applyAlignment="1" applyProtection="1">
      <alignment horizontal="center" vertical="top" wrapText="1"/>
    </xf>
    <xf numFmtId="0" fontId="5" fillId="0" borderId="34" xfId="1" applyFont="1" applyFill="1" applyBorder="1" applyAlignment="1" applyProtection="1">
      <alignment horizontal="left" vertical="top"/>
    </xf>
    <xf numFmtId="0" fontId="5" fillId="0" borderId="35" xfId="1" applyFont="1" applyFill="1" applyBorder="1" applyAlignment="1" applyProtection="1">
      <alignment vertical="top"/>
    </xf>
    <xf numFmtId="0" fontId="8" fillId="0" borderId="30" xfId="1" applyFont="1" applyFill="1" applyBorder="1" applyAlignment="1" applyProtection="1">
      <alignment horizontal="center" vertical="center"/>
    </xf>
    <xf numFmtId="0" fontId="5" fillId="0" borderId="30" xfId="1" applyFont="1" applyFill="1" applyBorder="1" applyAlignment="1" applyProtection="1">
      <alignment horizontal="center" vertical="top"/>
    </xf>
    <xf numFmtId="0" fontId="5" fillId="0" borderId="31" xfId="1" applyFont="1" applyFill="1" applyBorder="1" applyAlignment="1" applyProtection="1">
      <alignment horizontal="left" vertical="top"/>
    </xf>
    <xf numFmtId="0" fontId="5" fillId="0" borderId="30" xfId="1" applyFont="1" applyFill="1" applyBorder="1" applyAlignment="1" applyProtection="1">
      <alignment horizontal="center" vertical="top" wrapText="1"/>
    </xf>
    <xf numFmtId="0" fontId="5" fillId="0" borderId="32" xfId="1" applyFont="1" applyFill="1" applyBorder="1" applyAlignment="1" applyProtection="1">
      <alignment vertical="top"/>
    </xf>
    <xf numFmtId="0" fontId="8" fillId="2" borderId="33" xfId="1" applyFont="1" applyFill="1" applyBorder="1" applyAlignment="1" applyProtection="1">
      <alignment vertical="center"/>
    </xf>
    <xf numFmtId="0" fontId="8" fillId="2" borderId="34" xfId="1" applyFont="1" applyFill="1" applyBorder="1" applyAlignment="1" applyProtection="1">
      <alignment vertical="center"/>
    </xf>
    <xf numFmtId="0" fontId="8" fillId="0" borderId="34" xfId="1" applyFont="1" applyFill="1" applyBorder="1" applyAlignment="1" applyProtection="1">
      <alignment vertical="center"/>
    </xf>
    <xf numFmtId="0" fontId="5" fillId="0" borderId="33" xfId="1" applyFont="1" applyBorder="1" applyAlignment="1" applyProtection="1">
      <alignment vertical="top"/>
    </xf>
    <xf numFmtId="0" fontId="5" fillId="0" borderId="34" xfId="1" applyFont="1" applyBorder="1" applyAlignment="1" applyProtection="1">
      <alignment horizontal="left" vertical="top"/>
    </xf>
    <xf numFmtId="0" fontId="5" fillId="0" borderId="35" xfId="1" applyFont="1" applyBorder="1" applyAlignment="1" applyProtection="1">
      <alignment vertical="top"/>
    </xf>
    <xf numFmtId="0" fontId="5" fillId="0" borderId="27" xfId="1" applyFont="1" applyFill="1" applyBorder="1" applyAlignment="1" applyProtection="1">
      <alignment horizontal="left" vertical="top"/>
    </xf>
    <xf numFmtId="0" fontId="5" fillId="0" borderId="30" xfId="1" applyFont="1" applyFill="1" applyBorder="1" applyAlignment="1" applyProtection="1">
      <alignment horizontal="left" vertical="center"/>
    </xf>
    <xf numFmtId="0" fontId="5" fillId="0" borderId="30" xfId="1" applyFont="1" applyFill="1" applyBorder="1" applyAlignment="1" applyProtection="1">
      <alignment vertical="top"/>
    </xf>
    <xf numFmtId="0" fontId="5" fillId="0" borderId="39" xfId="1" applyFont="1" applyFill="1" applyBorder="1" applyAlignment="1" applyProtection="1">
      <alignment horizontal="left" vertical="top"/>
    </xf>
    <xf numFmtId="0" fontId="5" fillId="0" borderId="40" xfId="1" applyFont="1" applyFill="1" applyBorder="1" applyAlignment="1" applyProtection="1">
      <alignment vertical="top"/>
    </xf>
    <xf numFmtId="0" fontId="8" fillId="0" borderId="34" xfId="1" applyFont="1" applyFill="1" applyBorder="1" applyAlignment="1" applyProtection="1">
      <alignment horizontal="left" vertical="center"/>
    </xf>
    <xf numFmtId="0" fontId="8" fillId="0" borderId="35" xfId="1" applyFont="1" applyFill="1" applyBorder="1" applyAlignment="1" applyProtection="1">
      <alignment horizontal="left" vertical="center"/>
    </xf>
    <xf numFmtId="0" fontId="5" fillId="0" borderId="27" xfId="1" applyFont="1" applyFill="1" applyBorder="1" applyAlignment="1" applyProtection="1">
      <alignment horizontal="left" vertical="center"/>
    </xf>
    <xf numFmtId="0" fontId="5" fillId="0" borderId="27" xfId="1" applyFont="1" applyFill="1" applyBorder="1" applyAlignment="1" applyProtection="1">
      <alignment horizontal="left" vertical="top" wrapText="1"/>
    </xf>
    <xf numFmtId="0" fontId="5" fillId="0" borderId="31" xfId="1" applyFont="1" applyFill="1" applyBorder="1" applyAlignment="1" applyProtection="1">
      <alignment horizontal="left" vertical="center"/>
    </xf>
    <xf numFmtId="0" fontId="5" fillId="0" borderId="27" xfId="1" applyFont="1" applyFill="1" applyBorder="1" applyAlignment="1" applyProtection="1">
      <alignment vertical="top"/>
    </xf>
    <xf numFmtId="0" fontId="8" fillId="0" borderId="0" xfId="1" applyFont="1" applyFill="1" applyBorder="1" applyAlignment="1" applyProtection="1">
      <alignment horizontal="center" vertical="center"/>
    </xf>
    <xf numFmtId="0" fontId="8" fillId="0" borderId="28" xfId="1" applyFont="1" applyFill="1" applyBorder="1" applyAlignment="1" applyProtection="1">
      <alignment horizontal="center" vertical="center"/>
    </xf>
    <xf numFmtId="0" fontId="8" fillId="2" borderId="27" xfId="1" applyFont="1" applyFill="1" applyBorder="1" applyAlignment="1" applyProtection="1">
      <alignment vertical="center"/>
    </xf>
    <xf numFmtId="0" fontId="8" fillId="2" borderId="0" xfId="1" applyFont="1" applyFill="1" applyBorder="1" applyAlignment="1" applyProtection="1">
      <alignment vertical="center"/>
    </xf>
    <xf numFmtId="0" fontId="5" fillId="0" borderId="33" xfId="1" applyFont="1" applyFill="1" applyBorder="1" applyAlignment="1" applyProtection="1">
      <alignment vertical="top"/>
    </xf>
    <xf numFmtId="0" fontId="5" fillId="0" borderId="30" xfId="1" applyFont="1" applyFill="1" applyBorder="1" applyAlignment="1" applyProtection="1">
      <alignment vertical="top" wrapText="1"/>
    </xf>
    <xf numFmtId="0" fontId="8" fillId="0" borderId="45" xfId="1" applyFont="1" applyFill="1" applyBorder="1" applyAlignment="1" applyProtection="1">
      <alignment horizontal="center" vertical="center"/>
    </xf>
    <xf numFmtId="0" fontId="5" fillId="0" borderId="45" xfId="1" applyFont="1" applyFill="1" applyBorder="1" applyAlignment="1" applyProtection="1">
      <alignment vertical="top"/>
    </xf>
    <xf numFmtId="0" fontId="5" fillId="0" borderId="13" xfId="1" applyFont="1" applyFill="1" applyBorder="1" applyAlignment="1" applyProtection="1">
      <alignment horizontal="left" vertical="top"/>
    </xf>
    <xf numFmtId="0" fontId="5" fillId="0" borderId="46" xfId="1" applyFont="1" applyFill="1" applyBorder="1" applyAlignment="1" applyProtection="1">
      <alignment vertical="top"/>
    </xf>
    <xf numFmtId="0" fontId="8" fillId="0" borderId="21" xfId="1" applyFont="1" applyFill="1" applyBorder="1" applyAlignment="1" applyProtection="1">
      <alignment horizontal="center" vertical="top"/>
    </xf>
    <xf numFmtId="0" fontId="5" fillId="0" borderId="49" xfId="1" applyFont="1" applyFill="1" applyBorder="1" applyAlignment="1" applyProtection="1">
      <alignment horizontal="left" vertical="center"/>
    </xf>
    <xf numFmtId="0" fontId="5" fillId="0" borderId="50" xfId="1" applyFont="1" applyFill="1" applyBorder="1" applyAlignment="1" applyProtection="1">
      <alignment vertical="center"/>
    </xf>
    <xf numFmtId="0" fontId="5" fillId="0" borderId="34" xfId="1" applyFont="1" applyFill="1" applyBorder="1" applyAlignment="1" applyProtection="1">
      <alignment horizontal="left" vertical="center"/>
    </xf>
    <xf numFmtId="0" fontId="5" fillId="0" borderId="35" xfId="1" applyFont="1" applyFill="1" applyBorder="1" applyAlignment="1" applyProtection="1">
      <alignment vertical="center"/>
    </xf>
    <xf numFmtId="0" fontId="5" fillId="0" borderId="0" xfId="1" applyFont="1" applyFill="1" applyBorder="1" applyAlignment="1" applyProtection="1">
      <alignment vertical="top" wrapText="1"/>
    </xf>
    <xf numFmtId="0" fontId="5" fillId="0" borderId="28" xfId="1" applyFont="1" applyFill="1" applyBorder="1" applyAlignment="1" applyProtection="1">
      <alignment vertical="top" wrapText="1"/>
    </xf>
    <xf numFmtId="0" fontId="13" fillId="0" borderId="27" xfId="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5" fillId="0" borderId="28" xfId="1" applyFont="1" applyFill="1" applyBorder="1" applyAlignment="1" applyProtection="1">
      <alignment vertical="center"/>
    </xf>
    <xf numFmtId="0" fontId="13" fillId="0" borderId="30" xfId="1" applyFont="1" applyFill="1" applyBorder="1" applyAlignment="1" applyProtection="1">
      <alignment horizontal="center" vertical="center"/>
    </xf>
    <xf numFmtId="0" fontId="13" fillId="0" borderId="31" xfId="1" applyFont="1" applyFill="1" applyBorder="1" applyAlignment="1" applyProtection="1">
      <alignment horizontal="left" vertical="center"/>
    </xf>
    <xf numFmtId="0" fontId="5" fillId="0" borderId="32" xfId="1" applyFont="1" applyFill="1" applyBorder="1" applyAlignment="1" applyProtection="1">
      <alignment vertical="center"/>
    </xf>
    <xf numFmtId="0" fontId="8" fillId="0" borderId="33" xfId="1" applyFont="1" applyFill="1" applyBorder="1" applyAlignment="1" applyProtection="1">
      <alignment horizontal="center" vertical="top"/>
    </xf>
    <xf numFmtId="0" fontId="5" fillId="0" borderId="27" xfId="1" applyFont="1" applyFill="1" applyBorder="1" applyAlignment="1" applyProtection="1">
      <alignment vertical="center"/>
    </xf>
    <xf numFmtId="0" fontId="5" fillId="0" borderId="27" xfId="1" applyFont="1" applyFill="1" applyBorder="1" applyAlignment="1" applyProtection="1">
      <alignment vertical="center" wrapText="1"/>
    </xf>
    <xf numFmtId="0" fontId="5" fillId="0" borderId="30" xfId="1" applyFont="1" applyFill="1" applyBorder="1" applyAlignment="1" applyProtection="1">
      <alignment vertical="center"/>
    </xf>
    <xf numFmtId="0" fontId="5" fillId="0" borderId="30" xfId="1" applyFont="1" applyFill="1" applyBorder="1" applyAlignment="1" applyProtection="1">
      <alignment vertical="center" wrapText="1"/>
    </xf>
    <xf numFmtId="0" fontId="8" fillId="0" borderId="33" xfId="1" applyFont="1" applyFill="1" applyBorder="1" applyAlignment="1" applyProtection="1">
      <alignment horizontal="center" vertical="center"/>
    </xf>
    <xf numFmtId="0" fontId="5" fillId="0" borderId="45" xfId="1" applyFont="1" applyFill="1" applyBorder="1" applyAlignment="1" applyProtection="1">
      <alignment vertical="center"/>
    </xf>
    <xf numFmtId="0" fontId="5" fillId="0" borderId="46" xfId="1" applyFont="1" applyFill="1" applyBorder="1" applyAlignment="1" applyProtection="1">
      <alignment vertical="center"/>
    </xf>
    <xf numFmtId="0" fontId="5" fillId="0" borderId="45" xfId="1" applyFont="1" applyFill="1" applyBorder="1" applyAlignment="1" applyProtection="1">
      <alignment vertical="center" wrapText="1"/>
    </xf>
    <xf numFmtId="0" fontId="5" fillId="0" borderId="0" xfId="1" applyFont="1" applyFill="1" applyBorder="1" applyAlignment="1" applyProtection="1">
      <alignment horizontal="left" vertical="top" wrapText="1"/>
    </xf>
    <xf numFmtId="0" fontId="5" fillId="0" borderId="28" xfId="1" applyFont="1" applyFill="1" applyBorder="1" applyAlignment="1" applyProtection="1">
      <alignment horizontal="left" vertical="top" wrapText="1"/>
    </xf>
    <xf numFmtId="0" fontId="6" fillId="0" borderId="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8" fillId="0" borderId="31" xfId="1" applyFont="1" applyFill="1" applyBorder="1" applyAlignment="1" applyProtection="1">
      <alignment horizontal="center" vertical="center"/>
    </xf>
    <xf numFmtId="0" fontId="8" fillId="2" borderId="23" xfId="1" applyFont="1" applyFill="1" applyBorder="1" applyAlignment="1" applyProtection="1">
      <alignment vertical="center"/>
    </xf>
    <xf numFmtId="0" fontId="8" fillId="2" borderId="35" xfId="1" applyFont="1" applyFill="1" applyBorder="1" applyAlignment="1" applyProtection="1">
      <alignment vertical="center"/>
    </xf>
    <xf numFmtId="0" fontId="8" fillId="2" borderId="28" xfId="1" applyFont="1" applyFill="1" applyBorder="1" applyAlignment="1" applyProtection="1">
      <alignment vertical="center"/>
    </xf>
    <xf numFmtId="0" fontId="14" fillId="0" borderId="0" xfId="1" applyFont="1" applyAlignment="1" applyProtection="1"/>
    <xf numFmtId="0" fontId="7" fillId="0" borderId="0" xfId="1" applyFont="1" applyFill="1" applyBorder="1" applyAlignment="1" applyProtection="1"/>
    <xf numFmtId="0" fontId="6" fillId="0" borderId="0" xfId="1" applyFont="1" applyFill="1" applyBorder="1" applyAlignment="1" applyProtection="1">
      <alignment horizontal="right"/>
    </xf>
    <xf numFmtId="0" fontId="6" fillId="0" borderId="0" xfId="1" applyFont="1" applyFill="1" applyBorder="1" applyAlignment="1" applyProtection="1">
      <alignment wrapText="1"/>
    </xf>
    <xf numFmtId="0" fontId="9" fillId="0" borderId="6" xfId="1" applyFont="1" applyFill="1" applyBorder="1" applyAlignment="1" applyProtection="1">
      <alignment vertical="center"/>
    </xf>
    <xf numFmtId="0" fontId="7" fillId="0" borderId="6" xfId="1" applyFont="1" applyFill="1" applyBorder="1" applyAlignment="1" applyProtection="1">
      <alignment vertical="center"/>
    </xf>
    <xf numFmtId="0" fontId="6" fillId="0" borderId="6" xfId="1" applyFont="1" applyFill="1" applyBorder="1" applyAlignment="1" applyProtection="1">
      <alignment vertical="center"/>
    </xf>
    <xf numFmtId="0" fontId="6" fillId="0" borderId="6" xfId="1" applyFont="1" applyFill="1" applyBorder="1" applyAlignment="1" applyProtection="1">
      <alignment vertical="center" wrapText="1"/>
    </xf>
    <xf numFmtId="0" fontId="5" fillId="0" borderId="2" xfId="1" applyFont="1" applyBorder="1" applyAlignment="1" applyProtection="1"/>
    <xf numFmtId="0" fontId="7" fillId="0" borderId="52" xfId="1" applyFont="1" applyBorder="1" applyAlignment="1" applyProtection="1"/>
    <xf numFmtId="0" fontId="5" fillId="0" borderId="53" xfId="1" applyFont="1" applyFill="1" applyBorder="1" applyAlignment="1" applyProtection="1">
      <alignment vertical="center"/>
    </xf>
    <xf numFmtId="0" fontId="7" fillId="0" borderId="53" xfId="1" applyFont="1" applyFill="1" applyBorder="1" applyAlignment="1" applyProtection="1">
      <alignment vertical="center"/>
    </xf>
    <xf numFmtId="0" fontId="6" fillId="0" borderId="53" xfId="1" applyFont="1" applyFill="1" applyBorder="1" applyAlignment="1" applyProtection="1">
      <alignment vertical="center"/>
    </xf>
    <xf numFmtId="0" fontId="6" fillId="0" borderId="53" xfId="1" applyFont="1" applyFill="1" applyBorder="1" applyAlignment="1" applyProtection="1">
      <alignment vertical="center" wrapText="1"/>
    </xf>
    <xf numFmtId="0" fontId="5" fillId="0" borderId="54" xfId="1" applyFont="1" applyBorder="1" applyAlignment="1" applyProtection="1"/>
    <xf numFmtId="0" fontId="7" fillId="0" borderId="8" xfId="1" applyFont="1" applyBorder="1" applyAlignment="1" applyProtection="1"/>
    <xf numFmtId="0" fontId="5"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6" fillId="0" borderId="0" xfId="1" applyFont="1" applyFill="1" applyBorder="1" applyAlignment="1" applyProtection="1">
      <alignment vertical="center"/>
    </xf>
    <xf numFmtId="0" fontId="6" fillId="0" borderId="0" xfId="1" applyFont="1" applyFill="1" applyBorder="1" applyAlignment="1" applyProtection="1">
      <alignment vertical="center" wrapText="1"/>
    </xf>
    <xf numFmtId="0" fontId="7" fillId="0" borderId="11" xfId="1" applyFont="1" applyBorder="1" applyAlignment="1" applyProtection="1"/>
    <xf numFmtId="0" fontId="5" fillId="0" borderId="3" xfId="1" applyFont="1" applyFill="1" applyBorder="1" applyAlignment="1" applyProtection="1">
      <alignment vertical="center"/>
    </xf>
    <xf numFmtId="0" fontId="7" fillId="0" borderId="3" xfId="1" applyFont="1" applyFill="1" applyBorder="1" applyAlignment="1" applyProtection="1">
      <alignment vertical="center"/>
    </xf>
    <xf numFmtId="0" fontId="6" fillId="0" borderId="3" xfId="1" applyFont="1" applyFill="1" applyBorder="1" applyAlignment="1" applyProtection="1">
      <alignment vertical="center"/>
    </xf>
    <xf numFmtId="0" fontId="6" fillId="0" borderId="3" xfId="1" applyFont="1" applyFill="1" applyBorder="1" applyAlignment="1" applyProtection="1">
      <alignment vertical="center" wrapText="1"/>
    </xf>
    <xf numFmtId="0" fontId="5" fillId="0" borderId="12" xfId="1" applyFont="1" applyBorder="1" applyAlignment="1" applyProtection="1"/>
    <xf numFmtId="0" fontId="5" fillId="2" borderId="40" xfId="1" applyFont="1" applyFill="1" applyBorder="1" applyAlignment="1" applyProtection="1">
      <alignment vertical="center"/>
    </xf>
    <xf numFmtId="0" fontId="5" fillId="0" borderId="34" xfId="1" applyFont="1" applyFill="1" applyBorder="1" applyAlignment="1" applyProtection="1">
      <alignment vertical="top"/>
    </xf>
    <xf numFmtId="0" fontId="6" fillId="0" borderId="30" xfId="1" applyFont="1" applyFill="1" applyBorder="1" applyAlignment="1" applyProtection="1">
      <alignment horizontal="center" vertical="top" wrapText="1"/>
    </xf>
    <xf numFmtId="0" fontId="5" fillId="0" borderId="0" xfId="1" applyFont="1" applyAlignment="1" applyProtection="1">
      <alignment vertical="top"/>
    </xf>
    <xf numFmtId="0" fontId="5" fillId="2" borderId="35" xfId="1" applyFont="1" applyFill="1" applyBorder="1" applyAlignment="1" applyProtection="1">
      <alignment vertical="center"/>
    </xf>
    <xf numFmtId="0" fontId="5" fillId="0" borderId="0" xfId="1" applyFont="1" applyFill="1" applyBorder="1" applyAlignment="1" applyProtection="1">
      <alignment vertical="top"/>
    </xf>
    <xf numFmtId="0" fontId="5" fillId="0" borderId="28" xfId="1" applyFont="1" applyBorder="1" applyAlignment="1" applyProtection="1">
      <alignment vertical="top"/>
    </xf>
    <xf numFmtId="0" fontId="5" fillId="0" borderId="27" xfId="1" applyFont="1" applyBorder="1" applyAlignment="1" applyProtection="1">
      <alignment vertical="top"/>
    </xf>
    <xf numFmtId="0" fontId="5" fillId="0" borderId="32" xfId="1" applyFont="1" applyFill="1" applyBorder="1" applyAlignment="1" applyProtection="1">
      <alignment vertical="top" wrapText="1"/>
    </xf>
    <xf numFmtId="0" fontId="5" fillId="0" borderId="28" xfId="1" applyFont="1" applyBorder="1" applyAlignment="1" applyProtection="1">
      <alignment vertical="top" wrapText="1"/>
    </xf>
    <xf numFmtId="0" fontId="5" fillId="0" borderId="30" xfId="1" applyFont="1" applyFill="1" applyBorder="1" applyAlignment="1" applyProtection="1">
      <alignment horizontal="left" vertical="top" wrapText="1"/>
    </xf>
    <xf numFmtId="0" fontId="10" fillId="0" borderId="31" xfId="1" applyFont="1" applyFill="1" applyBorder="1" applyAlignment="1" applyProtection="1">
      <alignment vertical="top" wrapText="1"/>
    </xf>
    <xf numFmtId="0" fontId="5" fillId="2" borderId="28" xfId="1" applyFont="1" applyFill="1" applyBorder="1" applyAlignment="1" applyProtection="1">
      <alignment vertical="center"/>
    </xf>
    <xf numFmtId="0" fontId="5" fillId="0" borderId="31" xfId="1" applyFont="1" applyFill="1" applyBorder="1" applyAlignment="1" applyProtection="1">
      <alignment vertical="top"/>
    </xf>
    <xf numFmtId="0" fontId="5" fillId="0" borderId="33" xfId="1" applyFont="1" applyFill="1" applyBorder="1" applyAlignment="1" applyProtection="1">
      <alignment horizontal="left" vertical="top" wrapText="1"/>
    </xf>
    <xf numFmtId="0" fontId="5" fillId="0" borderId="34" xfId="1" applyFont="1" applyFill="1" applyBorder="1" applyAlignment="1" applyProtection="1">
      <alignment vertical="top" wrapText="1"/>
    </xf>
    <xf numFmtId="0" fontId="5" fillId="0" borderId="33" xfId="1" applyFont="1" applyFill="1" applyBorder="1" applyAlignment="1" applyProtection="1">
      <alignment vertical="top" wrapText="1"/>
    </xf>
    <xf numFmtId="0" fontId="5" fillId="0" borderId="31" xfId="1" applyFont="1" applyFill="1" applyBorder="1" applyAlignment="1" applyProtection="1">
      <alignment vertical="top" wrapText="1"/>
    </xf>
    <xf numFmtId="0" fontId="5" fillId="0" borderId="21" xfId="1" applyFont="1" applyBorder="1" applyAlignment="1" applyProtection="1"/>
    <xf numFmtId="0" fontId="5" fillId="0" borderId="22" xfId="1" applyFont="1" applyBorder="1" applyAlignment="1" applyProtection="1"/>
    <xf numFmtId="0" fontId="5" fillId="0" borderId="27" xfId="1" applyFont="1" applyBorder="1" applyAlignment="1" applyProtection="1"/>
    <xf numFmtId="0" fontId="5" fillId="0" borderId="28" xfId="1" applyFont="1" applyBorder="1" applyAlignment="1" applyProtection="1"/>
    <xf numFmtId="0" fontId="5" fillId="0" borderId="30" xfId="1" applyFont="1" applyBorder="1" applyAlignment="1" applyProtection="1"/>
    <xf numFmtId="0" fontId="5" fillId="0" borderId="31" xfId="1" applyFont="1" applyBorder="1" applyAlignment="1" applyProtection="1"/>
    <xf numFmtId="0" fontId="5" fillId="0" borderId="33" xfId="1" applyFont="1" applyBorder="1" applyAlignment="1" applyProtection="1"/>
    <xf numFmtId="0" fontId="5" fillId="0" borderId="34" xfId="1" applyFont="1" applyBorder="1" applyAlignment="1" applyProtection="1"/>
    <xf numFmtId="0" fontId="5" fillId="0" borderId="45" xfId="1" applyFont="1" applyBorder="1" applyAlignment="1" applyProtection="1"/>
    <xf numFmtId="0" fontId="5" fillId="0" borderId="13" xfId="1" applyFont="1" applyBorder="1" applyAlignment="1" applyProtection="1"/>
    <xf numFmtId="0" fontId="5" fillId="0" borderId="46" xfId="1" applyFont="1" applyBorder="1" applyAlignment="1" applyProtection="1"/>
    <xf numFmtId="0" fontId="5" fillId="0" borderId="45" xfId="1" applyFont="1" applyBorder="1" applyAlignment="1" applyProtection="1">
      <alignment vertical="top"/>
    </xf>
    <xf numFmtId="0" fontId="5" fillId="0" borderId="46" xfId="1" applyFont="1" applyBorder="1" applyAlignment="1" applyProtection="1">
      <alignment vertical="top"/>
    </xf>
    <xf numFmtId="0" fontId="5" fillId="0" borderId="21" xfId="1" applyFont="1" applyBorder="1" applyAlignment="1" applyProtection="1">
      <alignment vertical="center"/>
    </xf>
    <xf numFmtId="0" fontId="5" fillId="0" borderId="0" xfId="1" applyFont="1" applyBorder="1" applyAlignment="1" applyProtection="1">
      <alignment vertical="center"/>
    </xf>
    <xf numFmtId="0" fontId="5" fillId="0" borderId="27" xfId="1" applyFont="1" applyBorder="1" applyAlignment="1" applyProtection="1">
      <alignment vertical="center"/>
    </xf>
    <xf numFmtId="0" fontId="5" fillId="0" borderId="27" xfId="1" applyFont="1" applyBorder="1" applyAlignment="1" applyProtection="1">
      <alignment horizontal="center" vertical="center"/>
    </xf>
    <xf numFmtId="0" fontId="5" fillId="0" borderId="45" xfId="1" applyFont="1" applyBorder="1" applyAlignment="1" applyProtection="1">
      <alignment horizontal="center" vertical="center"/>
    </xf>
    <xf numFmtId="0" fontId="5" fillId="0" borderId="13" xfId="1" applyFont="1" applyBorder="1" applyAlignment="1" applyProtection="1">
      <alignment vertical="center"/>
    </xf>
    <xf numFmtId="0" fontId="10" fillId="0" borderId="13" xfId="1" applyFont="1" applyBorder="1" applyAlignment="1" applyProtection="1">
      <alignment horizontal="left" vertical="center" wrapText="1"/>
    </xf>
    <xf numFmtId="0" fontId="5" fillId="0" borderId="28" xfId="1" applyFont="1" applyBorder="1" applyAlignment="1" applyProtection="1">
      <alignment horizontal="left" vertical="top" wrapText="1"/>
    </xf>
    <xf numFmtId="0" fontId="0" fillId="0" borderId="0" xfId="0" applyBorder="1">
      <alignment vertical="center"/>
    </xf>
    <xf numFmtId="0" fontId="5" fillId="0" borderId="27" xfId="1" applyFont="1" applyFill="1" applyBorder="1" applyAlignment="1" applyProtection="1">
      <alignment horizontal="right" vertical="top"/>
    </xf>
    <xf numFmtId="0" fontId="5" fillId="0" borderId="35" xfId="1" applyFont="1" applyFill="1" applyBorder="1" applyAlignment="1" applyProtection="1">
      <alignment vertical="top" wrapText="1"/>
    </xf>
    <xf numFmtId="0" fontId="5" fillId="0" borderId="22" xfId="1" applyFont="1" applyBorder="1" applyAlignment="1" applyProtection="1">
      <alignment horizontal="right" wrapText="1"/>
    </xf>
    <xf numFmtId="0" fontId="5" fillId="0" borderId="22" xfId="1" applyFont="1" applyBorder="1" applyAlignment="1" applyProtection="1">
      <alignment horizontal="center" vertical="center" textRotation="255"/>
    </xf>
    <xf numFmtId="0" fontId="8" fillId="0" borderId="22" xfId="1" applyFont="1" applyBorder="1" applyAlignment="1" applyProtection="1">
      <alignment horizontal="center" vertical="center" textRotation="255"/>
    </xf>
    <xf numFmtId="0" fontId="8" fillId="0" borderId="22" xfId="1" applyFont="1" applyFill="1" applyBorder="1" applyAlignment="1" applyProtection="1">
      <alignment horizontal="center" vertical="center"/>
    </xf>
    <xf numFmtId="0" fontId="5" fillId="0" borderId="22" xfId="1" applyFont="1" applyFill="1" applyBorder="1" applyAlignment="1" applyProtection="1">
      <alignment vertical="top"/>
    </xf>
    <xf numFmtId="0" fontId="5" fillId="0" borderId="22" xfId="1" applyFont="1" applyFill="1" applyBorder="1" applyAlignment="1" applyProtection="1">
      <alignment horizontal="left" vertical="top"/>
    </xf>
    <xf numFmtId="0" fontId="5" fillId="0" borderId="22" xfId="1" applyFont="1" applyFill="1" applyBorder="1" applyAlignment="1" applyProtection="1">
      <alignment horizontal="center" vertical="top" wrapText="1"/>
    </xf>
    <xf numFmtId="0" fontId="8" fillId="0" borderId="22" xfId="1" applyFont="1" applyBorder="1" applyAlignment="1" applyProtection="1">
      <alignment horizontal="right" vertical="top"/>
    </xf>
    <xf numFmtId="0" fontId="5" fillId="0" borderId="13" xfId="1" applyFont="1" applyBorder="1" applyAlignment="1" applyProtection="1">
      <alignment horizontal="center" vertical="center" textRotation="255"/>
    </xf>
    <xf numFmtId="0" fontId="8" fillId="0" borderId="13" xfId="1" applyFont="1" applyBorder="1" applyAlignment="1" applyProtection="1">
      <alignment horizontal="center" vertical="center" textRotation="255"/>
    </xf>
    <xf numFmtId="0" fontId="8" fillId="0" borderId="13" xfId="1" applyFont="1" applyFill="1" applyBorder="1" applyAlignment="1" applyProtection="1">
      <alignment horizontal="center" vertical="center"/>
    </xf>
    <xf numFmtId="0" fontId="5" fillId="0" borderId="13" xfId="1" applyFont="1" applyFill="1" applyBorder="1" applyAlignment="1" applyProtection="1">
      <alignment vertical="top"/>
    </xf>
    <xf numFmtId="0" fontId="5" fillId="0" borderId="13" xfId="1" applyFont="1" applyFill="1" applyBorder="1" applyAlignment="1" applyProtection="1">
      <alignment horizontal="center" vertical="top" wrapText="1"/>
    </xf>
    <xf numFmtId="0" fontId="8" fillId="0" borderId="13" xfId="1" applyFont="1" applyBorder="1" applyAlignment="1" applyProtection="1">
      <alignment horizontal="right" vertical="center"/>
    </xf>
    <xf numFmtId="0" fontId="8" fillId="0" borderId="0" xfId="1" applyFont="1" applyBorder="1" applyAlignment="1" applyProtection="1">
      <alignment horizontal="right" wrapText="1"/>
    </xf>
    <xf numFmtId="0" fontId="0" fillId="0" borderId="0" xfId="0" applyBorder="1" applyAlignment="1">
      <alignment vertical="center" wrapText="1"/>
    </xf>
    <xf numFmtId="0" fontId="0" fillId="0" borderId="0" xfId="0" applyBorder="1" applyAlignment="1">
      <alignment vertical="center"/>
    </xf>
    <xf numFmtId="0" fontId="0" fillId="0" borderId="0" xfId="0" applyBorder="1" applyAlignment="1">
      <alignment horizontal="left" vertical="center" wrapText="1"/>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3" xfId="0" applyBorder="1">
      <alignment vertical="center"/>
    </xf>
    <xf numFmtId="0" fontId="0" fillId="0" borderId="12" xfId="0" applyBorder="1">
      <alignment vertical="center"/>
    </xf>
    <xf numFmtId="0" fontId="0" fillId="0" borderId="56" xfId="0" applyBorder="1" applyAlignment="1">
      <alignment vertical="center" wrapText="1"/>
    </xf>
    <xf numFmtId="0" fontId="14" fillId="0" borderId="0" xfId="1" applyFont="1" applyAlignment="1" applyProtection="1">
      <alignment horizontal="center"/>
    </xf>
    <xf numFmtId="0" fontId="5" fillId="0" borderId="13" xfId="1" applyFont="1" applyFill="1" applyBorder="1" applyAlignment="1" applyProtection="1">
      <alignment horizontal="left" vertical="top" wrapText="1"/>
    </xf>
    <xf numFmtId="0" fontId="5" fillId="0" borderId="22" xfId="1" applyFont="1" applyFill="1" applyBorder="1" applyAlignment="1" applyProtection="1">
      <alignment horizontal="left" vertical="top" wrapText="1"/>
    </xf>
    <xf numFmtId="0" fontId="6" fillId="0" borderId="28" xfId="1" applyFont="1" applyFill="1" applyBorder="1" applyAlignment="1" applyProtection="1">
      <alignment horizontal="left" vertical="top"/>
    </xf>
    <xf numFmtId="0" fontId="10" fillId="0" borderId="28" xfId="1" applyFont="1" applyFill="1" applyBorder="1" applyAlignment="1" applyProtection="1">
      <alignment vertical="top" wrapText="1"/>
    </xf>
    <xf numFmtId="0" fontId="10" fillId="0" borderId="0" xfId="1" applyFont="1" applyFill="1" applyBorder="1" applyAlignment="1" applyProtection="1">
      <alignment vertical="top" wrapText="1"/>
    </xf>
    <xf numFmtId="0" fontId="6" fillId="0" borderId="32" xfId="1" applyFont="1" applyFill="1" applyBorder="1" applyAlignment="1" applyProtection="1">
      <alignment horizontal="left" vertical="top"/>
    </xf>
    <xf numFmtId="0" fontId="8" fillId="0" borderId="0" xfId="1" applyFont="1" applyBorder="1" applyAlignment="1" applyProtection="1">
      <alignment horizontal="right" vertical="center"/>
    </xf>
    <xf numFmtId="0" fontId="5" fillId="0" borderId="28" xfId="1" applyFont="1" applyBorder="1" applyAlignment="1" applyProtection="1">
      <alignment horizontal="left" vertical="top" wrapText="1"/>
    </xf>
    <xf numFmtId="0" fontId="5" fillId="0" borderId="1" xfId="1" applyFont="1" applyFill="1" applyBorder="1" applyAlignment="1" applyProtection="1">
      <alignment horizontal="center" vertical="center"/>
      <protection locked="0"/>
    </xf>
    <xf numFmtId="0" fontId="5" fillId="2" borderId="23" xfId="1" applyFont="1" applyFill="1" applyBorder="1" applyAlignment="1" applyProtection="1">
      <alignment vertical="center"/>
    </xf>
    <xf numFmtId="0" fontId="5" fillId="0" borderId="30" xfId="1" applyFont="1" applyFill="1" applyBorder="1" applyAlignment="1" applyProtection="1">
      <alignment horizontal="center" vertical="top"/>
      <protection locked="0"/>
    </xf>
    <xf numFmtId="0" fontId="5" fillId="0" borderId="33" xfId="1" applyFont="1" applyFill="1" applyBorder="1" applyAlignment="1" applyProtection="1">
      <alignment horizontal="center" vertical="top"/>
      <protection locked="0"/>
    </xf>
    <xf numFmtId="0" fontId="5" fillId="0" borderId="27" xfId="1" applyFont="1" applyFill="1" applyBorder="1" applyAlignment="1" applyProtection="1">
      <alignment horizontal="center" vertical="top"/>
      <protection locked="0"/>
    </xf>
    <xf numFmtId="0" fontId="5" fillId="0" borderId="45" xfId="1" applyFont="1" applyFill="1" applyBorder="1" applyAlignment="1" applyProtection="1">
      <alignment horizontal="center" vertical="top"/>
      <protection locked="0"/>
    </xf>
    <xf numFmtId="0" fontId="5" fillId="0" borderId="53"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5" fillId="0" borderId="38" xfId="1" applyFont="1" applyFill="1" applyBorder="1" applyAlignment="1" applyProtection="1">
      <alignment horizontal="center" vertical="top"/>
      <protection locked="0"/>
    </xf>
    <xf numFmtId="0" fontId="5" fillId="0" borderId="48" xfId="1" applyFont="1" applyFill="1" applyBorder="1" applyAlignment="1" applyProtection="1">
      <alignment horizontal="center" vertical="center"/>
      <protection locked="0"/>
    </xf>
    <xf numFmtId="0" fontId="5" fillId="0" borderId="33"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5" fillId="0" borderId="51" xfId="1" applyFont="1" applyBorder="1" applyAlignment="1" applyProtection="1">
      <alignment horizontal="left" vertical="top" wrapText="1"/>
      <protection locked="0"/>
    </xf>
    <xf numFmtId="0" fontId="5" fillId="0" borderId="37" xfId="1" applyFont="1" applyBorder="1" applyAlignment="1" applyProtection="1">
      <alignment horizontal="left" vertical="top" wrapText="1"/>
      <protection locked="0"/>
    </xf>
    <xf numFmtId="0" fontId="5" fillId="0" borderId="47" xfId="1" applyFont="1" applyBorder="1" applyAlignment="1" applyProtection="1">
      <alignment horizontal="left" vertical="top" wrapText="1"/>
      <protection locked="0"/>
    </xf>
    <xf numFmtId="0" fontId="5" fillId="0" borderId="0" xfId="1" applyFont="1" applyFill="1" applyBorder="1" applyAlignment="1" applyProtection="1">
      <alignment horizontal="left" vertical="top" wrapText="1"/>
    </xf>
    <xf numFmtId="0" fontId="5" fillId="0" borderId="28" xfId="1" applyFont="1" applyFill="1" applyBorder="1" applyAlignment="1" applyProtection="1">
      <alignment horizontal="left" vertical="top" wrapText="1"/>
    </xf>
    <xf numFmtId="0" fontId="5" fillId="0" borderId="31" xfId="1" applyFont="1" applyFill="1" applyBorder="1" applyAlignment="1" applyProtection="1">
      <alignment horizontal="left" vertical="top" wrapText="1"/>
    </xf>
    <xf numFmtId="0" fontId="5" fillId="0" borderId="32" xfId="1" applyFont="1" applyFill="1" applyBorder="1" applyAlignment="1" applyProtection="1">
      <alignment horizontal="left" vertical="top" wrapText="1"/>
    </xf>
    <xf numFmtId="0" fontId="5" fillId="0" borderId="34" xfId="1" applyFont="1" applyFill="1" applyBorder="1" applyAlignment="1" applyProtection="1">
      <alignment horizontal="left" vertical="top" wrapText="1"/>
    </xf>
    <xf numFmtId="0" fontId="5" fillId="0" borderId="35" xfId="1" applyFont="1" applyFill="1" applyBorder="1" applyAlignment="1" applyProtection="1">
      <alignment horizontal="left" vertical="top" wrapText="1"/>
    </xf>
    <xf numFmtId="0" fontId="5" fillId="0" borderId="33" xfId="1" applyFont="1" applyFill="1" applyBorder="1" applyAlignment="1" applyProtection="1">
      <alignment horizontal="left" vertical="top" wrapText="1"/>
    </xf>
    <xf numFmtId="0" fontId="5" fillId="0" borderId="27" xfId="1" applyFont="1" applyFill="1" applyBorder="1" applyAlignment="1" applyProtection="1">
      <alignment horizontal="left" vertical="top" wrapText="1"/>
    </xf>
    <xf numFmtId="0" fontId="5" fillId="0" borderId="30" xfId="1" applyFont="1" applyFill="1" applyBorder="1" applyAlignment="1" applyProtection="1">
      <alignment horizontal="left" vertical="top" wrapText="1"/>
    </xf>
    <xf numFmtId="0" fontId="5" fillId="0" borderId="13" xfId="1" applyFont="1" applyFill="1" applyBorder="1" applyAlignment="1" applyProtection="1">
      <alignment horizontal="left" vertical="top" wrapText="1"/>
    </xf>
    <xf numFmtId="0" fontId="5" fillId="0" borderId="46" xfId="1" applyFont="1" applyFill="1" applyBorder="1" applyAlignment="1" applyProtection="1">
      <alignment horizontal="left" vertical="top" wrapText="1"/>
    </xf>
    <xf numFmtId="0" fontId="5" fillId="0" borderId="45" xfId="1" applyFont="1" applyFill="1" applyBorder="1" applyAlignment="1" applyProtection="1">
      <alignment horizontal="left" vertical="top" wrapText="1"/>
    </xf>
    <xf numFmtId="0" fontId="11" fillId="0" borderId="14" xfId="1" applyFont="1" applyFill="1" applyBorder="1" applyAlignment="1" applyProtection="1">
      <alignment horizontal="center" vertical="center"/>
    </xf>
    <xf numFmtId="0" fontId="11" fillId="0" borderId="15" xfId="1" applyFont="1" applyFill="1" applyBorder="1" applyAlignment="1" applyProtection="1">
      <alignment horizontal="center" vertical="center"/>
    </xf>
    <xf numFmtId="0" fontId="11" fillId="0" borderId="16" xfId="1" applyFont="1" applyFill="1" applyBorder="1" applyAlignment="1" applyProtection="1">
      <alignment horizontal="center" vertical="center"/>
    </xf>
    <xf numFmtId="0" fontId="11" fillId="0" borderId="17" xfId="1" applyFont="1" applyFill="1" applyBorder="1" applyAlignment="1" applyProtection="1">
      <alignment horizontal="center" vertical="center"/>
    </xf>
    <xf numFmtId="0" fontId="5" fillId="0" borderId="19" xfId="1" applyFont="1" applyBorder="1" applyAlignment="1" applyProtection="1">
      <alignment horizontal="center" vertical="center" textRotation="255" wrapText="1"/>
    </xf>
    <xf numFmtId="0" fontId="5" fillId="0" borderId="25" xfId="1" applyFont="1" applyBorder="1" applyAlignment="1" applyProtection="1">
      <alignment horizontal="center" vertical="center" textRotation="255" wrapText="1"/>
    </xf>
    <xf numFmtId="0" fontId="5" fillId="0" borderId="43" xfId="1" applyFont="1" applyBorder="1" applyAlignment="1" applyProtection="1">
      <alignment horizontal="center" vertical="center" textRotation="255" wrapText="1"/>
    </xf>
    <xf numFmtId="0" fontId="8" fillId="2" borderId="20" xfId="1" applyFont="1" applyFill="1" applyBorder="1" applyAlignment="1" applyProtection="1">
      <alignment horizontal="center" vertical="center" textRotation="255"/>
    </xf>
    <xf numFmtId="0" fontId="8" fillId="2" borderId="26" xfId="1" applyFont="1" applyFill="1" applyBorder="1" applyAlignment="1" applyProtection="1">
      <alignment horizontal="center" vertical="center" textRotation="255"/>
    </xf>
    <xf numFmtId="0" fontId="8" fillId="2" borderId="44" xfId="1" applyFont="1" applyFill="1" applyBorder="1" applyAlignment="1" applyProtection="1">
      <alignment horizontal="center" vertical="center" textRotation="255"/>
    </xf>
    <xf numFmtId="0" fontId="5" fillId="0" borderId="22" xfId="1" applyFont="1" applyFill="1" applyBorder="1" applyAlignment="1" applyProtection="1">
      <alignment horizontal="left" vertical="top" wrapText="1"/>
    </xf>
    <xf numFmtId="0" fontId="5" fillId="0" borderId="23" xfId="1" applyFont="1" applyFill="1" applyBorder="1" applyAlignment="1" applyProtection="1">
      <alignment horizontal="left" vertical="top" wrapText="1"/>
    </xf>
    <xf numFmtId="0" fontId="5" fillId="0" borderId="21" xfId="1" applyFont="1" applyFill="1" applyBorder="1" applyAlignment="1" applyProtection="1">
      <alignment horizontal="left" vertical="top" wrapText="1"/>
    </xf>
    <xf numFmtId="0" fontId="8" fillId="0" borderId="41" xfId="1" applyFont="1" applyBorder="1" applyAlignment="1" applyProtection="1">
      <alignment horizontal="center" vertical="center" textRotation="255"/>
    </xf>
    <xf numFmtId="0" fontId="8" fillId="0" borderId="26" xfId="1" applyFont="1" applyBorder="1" applyAlignment="1" applyProtection="1">
      <alignment horizontal="center" vertical="center" textRotation="255"/>
    </xf>
    <xf numFmtId="0" fontId="8" fillId="0" borderId="44" xfId="1" applyFont="1" applyBorder="1" applyAlignment="1" applyProtection="1">
      <alignment horizontal="center" vertical="center" textRotation="255"/>
    </xf>
    <xf numFmtId="0" fontId="5" fillId="0" borderId="36" xfId="1" applyFont="1" applyBorder="1" applyAlignment="1" applyProtection="1">
      <alignment horizontal="left" vertical="top" wrapText="1"/>
      <protection locked="0"/>
    </xf>
    <xf numFmtId="0" fontId="5" fillId="0" borderId="42" xfId="1" applyFont="1" applyBorder="1" applyAlignment="1" applyProtection="1">
      <alignment horizontal="left" vertical="top" wrapText="1"/>
      <protection locked="0"/>
    </xf>
    <xf numFmtId="0" fontId="10" fillId="0" borderId="0" xfId="1" applyFont="1" applyFill="1" applyBorder="1" applyAlignment="1" applyProtection="1">
      <alignment horizontal="left" vertical="top" wrapText="1"/>
    </xf>
    <xf numFmtId="0" fontId="10" fillId="0" borderId="28" xfId="1" applyFont="1" applyFill="1" applyBorder="1" applyAlignment="1" applyProtection="1">
      <alignment horizontal="left" vertical="top" wrapText="1"/>
    </xf>
    <xf numFmtId="0" fontId="10" fillId="0" borderId="31" xfId="1" applyFont="1" applyFill="1" applyBorder="1" applyAlignment="1" applyProtection="1">
      <alignment horizontal="left" vertical="top" wrapText="1"/>
    </xf>
    <xf numFmtId="0" fontId="10" fillId="0" borderId="32" xfId="1" applyFont="1" applyFill="1" applyBorder="1" applyAlignment="1" applyProtection="1">
      <alignment horizontal="left" vertical="top" wrapText="1"/>
    </xf>
    <xf numFmtId="0" fontId="5" fillId="0" borderId="19" xfId="1" applyFont="1" applyBorder="1" applyAlignment="1" applyProtection="1">
      <alignment horizontal="center" vertical="center" textRotation="255"/>
    </xf>
    <xf numFmtId="0" fontId="5" fillId="0" borderId="25" xfId="1" applyFont="1" applyBorder="1" applyAlignment="1" applyProtection="1">
      <alignment horizontal="center" vertical="center" textRotation="255"/>
    </xf>
    <xf numFmtId="0" fontId="5" fillId="0" borderId="43" xfId="1" applyFont="1" applyBorder="1" applyAlignment="1" applyProtection="1">
      <alignment horizontal="center" vertical="center" textRotation="255"/>
    </xf>
    <xf numFmtId="0" fontId="8" fillId="0" borderId="20" xfId="1" applyFont="1" applyBorder="1" applyAlignment="1" applyProtection="1">
      <alignment horizontal="center" vertical="center" textRotation="255"/>
    </xf>
    <xf numFmtId="0" fontId="5" fillId="0" borderId="24" xfId="1" applyFont="1" applyBorder="1" applyAlignment="1" applyProtection="1">
      <alignment horizontal="left" vertical="top" wrapText="1"/>
      <protection locked="0"/>
    </xf>
    <xf numFmtId="0" fontId="5" fillId="0" borderId="29" xfId="1" applyFont="1" applyBorder="1" applyAlignment="1" applyProtection="1">
      <alignment horizontal="left" vertical="top"/>
      <protection locked="0"/>
    </xf>
    <xf numFmtId="0" fontId="6" fillId="0" borderId="2" xfId="1" applyFont="1" applyFill="1" applyBorder="1" applyAlignment="1" applyProtection="1">
      <alignment horizontal="center" vertical="center"/>
    </xf>
    <xf numFmtId="0" fontId="6" fillId="0" borderId="1" xfId="1" applyFont="1" applyFill="1" applyBorder="1" applyAlignment="1" applyProtection="1">
      <alignment horizontal="center" vertical="center"/>
    </xf>
    <xf numFmtId="0" fontId="8" fillId="0" borderId="4" xfId="1" applyFont="1" applyBorder="1" applyAlignment="1" applyProtection="1">
      <alignment horizontal="center" vertical="center" textRotation="255"/>
    </xf>
    <xf numFmtId="0" fontId="8" fillId="0" borderId="7" xfId="1" applyFont="1" applyBorder="1" applyAlignment="1" applyProtection="1">
      <alignment horizontal="center" vertical="center" textRotation="255"/>
    </xf>
    <xf numFmtId="0" fontId="8" fillId="0" borderId="10" xfId="1" applyFont="1" applyBorder="1" applyAlignment="1" applyProtection="1">
      <alignment horizontal="center" vertical="center" textRotation="255"/>
    </xf>
    <xf numFmtId="0" fontId="6" fillId="0" borderId="13" xfId="1" applyFont="1" applyBorder="1" applyAlignment="1" applyProtection="1">
      <alignment horizontal="center" vertical="center"/>
    </xf>
    <xf numFmtId="0" fontId="0" fillId="0" borderId="0" xfId="0" applyBorder="1" applyAlignment="1">
      <alignment horizontal="left" vertical="center" wrapText="1"/>
    </xf>
    <xf numFmtId="0" fontId="16" fillId="0" borderId="0" xfId="0" applyFont="1" applyBorder="1" applyAlignment="1">
      <alignment horizontal="left" vertical="center" wrapText="1"/>
    </xf>
    <xf numFmtId="0" fontId="15" fillId="0" borderId="0" xfId="0" applyFont="1" applyBorder="1" applyAlignment="1">
      <alignment horizontal="left" vertical="center" wrapText="1"/>
    </xf>
    <xf numFmtId="0" fontId="8" fillId="0" borderId="19" xfId="1" applyFont="1" applyBorder="1" applyAlignment="1" applyProtection="1">
      <alignment horizontal="center" vertical="center" textRotation="255"/>
    </xf>
    <xf numFmtId="0" fontId="8" fillId="0" borderId="25" xfId="1" applyFont="1" applyBorder="1" applyAlignment="1" applyProtection="1">
      <alignment horizontal="center" vertical="center" textRotation="255"/>
    </xf>
    <xf numFmtId="0" fontId="8" fillId="0" borderId="43" xfId="1" applyFont="1" applyBorder="1" applyAlignment="1" applyProtection="1">
      <alignment horizontal="center" vertical="center" textRotation="255"/>
    </xf>
    <xf numFmtId="0" fontId="5" fillId="0" borderId="51" xfId="1" applyFont="1" applyBorder="1" applyAlignment="1" applyProtection="1">
      <alignment horizontal="left" vertical="center"/>
      <protection locked="0"/>
    </xf>
    <xf numFmtId="0" fontId="5" fillId="0" borderId="37" xfId="1" applyFont="1" applyBorder="1" applyAlignment="1" applyProtection="1">
      <alignment horizontal="left" vertical="center"/>
      <protection locked="0"/>
    </xf>
    <xf numFmtId="0" fontId="5" fillId="0" borderId="47" xfId="1" applyFont="1" applyBorder="1" applyAlignment="1" applyProtection="1">
      <alignment horizontal="left" vertical="center"/>
      <protection locked="0"/>
    </xf>
    <xf numFmtId="0" fontId="10" fillId="0" borderId="0" xfId="1" applyFont="1" applyBorder="1" applyAlignment="1" applyProtection="1">
      <alignment horizontal="left" vertical="center" wrapText="1"/>
    </xf>
    <xf numFmtId="0" fontId="5" fillId="0" borderId="28" xfId="1" applyFont="1" applyBorder="1" applyAlignment="1" applyProtection="1">
      <alignment horizontal="left" vertical="top" wrapText="1"/>
    </xf>
    <xf numFmtId="0" fontId="5" fillId="0" borderId="27" xfId="1" applyFont="1" applyBorder="1" applyAlignment="1" applyProtection="1">
      <alignment horizontal="left" vertical="top" wrapText="1"/>
    </xf>
    <xf numFmtId="0" fontId="5" fillId="0" borderId="0" xfId="1" applyFont="1" applyBorder="1" applyAlignment="1" applyProtection="1">
      <alignment horizontal="left" vertical="top" wrapText="1"/>
    </xf>
    <xf numFmtId="0" fontId="5" fillId="0" borderId="36" xfId="1" applyFont="1" applyBorder="1" applyAlignment="1" applyProtection="1">
      <alignment vertical="center" wrapText="1"/>
      <protection locked="0"/>
    </xf>
    <xf numFmtId="0" fontId="5" fillId="0" borderId="37" xfId="1" applyFont="1" applyBorder="1" applyAlignment="1" applyProtection="1">
      <alignment vertical="center" wrapText="1"/>
      <protection locked="0"/>
    </xf>
    <xf numFmtId="0" fontId="5" fillId="0" borderId="47" xfId="1" applyFont="1" applyBorder="1" applyAlignment="1" applyProtection="1">
      <alignment vertical="center" wrapText="1"/>
      <protection locked="0"/>
    </xf>
    <xf numFmtId="0" fontId="5" fillId="0" borderId="46" xfId="1" applyFont="1" applyBorder="1" applyAlignment="1" applyProtection="1">
      <alignment horizontal="left" vertical="top" wrapText="1"/>
    </xf>
    <xf numFmtId="0" fontId="8" fillId="0" borderId="19" xfId="1" applyFont="1" applyBorder="1" applyAlignment="1" applyProtection="1">
      <alignment horizontal="center" vertical="center" textRotation="255" wrapText="1"/>
    </xf>
    <xf numFmtId="0" fontId="8" fillId="0" borderId="25" xfId="1" applyFont="1" applyBorder="1" applyAlignment="1" applyProtection="1">
      <alignment horizontal="center" vertical="center" textRotation="255" wrapText="1"/>
    </xf>
    <xf numFmtId="0" fontId="8" fillId="0" borderId="43" xfId="1" applyFont="1" applyBorder="1" applyAlignment="1" applyProtection="1">
      <alignment horizontal="center" vertical="center" textRotation="255" wrapText="1"/>
    </xf>
    <xf numFmtId="0" fontId="5" fillId="0" borderId="20" xfId="1" applyFont="1" applyBorder="1" applyAlignment="1" applyProtection="1">
      <alignment horizontal="center" vertical="center" textRotation="255"/>
    </xf>
    <xf numFmtId="0" fontId="5" fillId="0" borderId="26" xfId="1" applyFont="1" applyBorder="1" applyAlignment="1" applyProtection="1">
      <alignment horizontal="center" vertical="center" textRotation="255"/>
    </xf>
    <xf numFmtId="0" fontId="5" fillId="0" borderId="44" xfId="1" applyFont="1" applyBorder="1" applyAlignment="1" applyProtection="1">
      <alignment horizontal="center" vertical="center" textRotation="255"/>
    </xf>
    <xf numFmtId="0" fontId="8" fillId="0" borderId="51" xfId="1" applyFont="1" applyBorder="1" applyAlignment="1" applyProtection="1">
      <alignment vertical="center" wrapText="1"/>
      <protection locked="0"/>
    </xf>
    <xf numFmtId="0" fontId="8" fillId="0" borderId="37" xfId="1" applyFont="1" applyBorder="1" applyAlignment="1" applyProtection="1">
      <alignment vertical="center" wrapText="1"/>
      <protection locked="0"/>
    </xf>
    <xf numFmtId="0" fontId="8" fillId="0" borderId="42" xfId="1" applyFont="1" applyBorder="1" applyAlignment="1" applyProtection="1">
      <alignment vertical="center" wrapText="1"/>
      <protection locked="0"/>
    </xf>
    <xf numFmtId="0" fontId="8" fillId="0" borderId="36" xfId="1" applyFont="1" applyBorder="1" applyAlignment="1" applyProtection="1">
      <alignment vertical="center" wrapText="1"/>
      <protection locked="0"/>
    </xf>
    <xf numFmtId="0" fontId="5" fillId="0" borderId="36" xfId="1" applyFont="1" applyBorder="1" applyAlignment="1" applyProtection="1">
      <alignment vertical="center"/>
      <protection locked="0"/>
    </xf>
    <xf numFmtId="0" fontId="5" fillId="0" borderId="37" xfId="1" applyFont="1" applyBorder="1" applyAlignment="1" applyProtection="1">
      <alignment vertical="center"/>
      <protection locked="0"/>
    </xf>
    <xf numFmtId="0" fontId="5" fillId="0" borderId="42" xfId="1" applyFont="1" applyBorder="1" applyAlignment="1" applyProtection="1">
      <alignment vertical="center"/>
      <protection locked="0"/>
    </xf>
    <xf numFmtId="0" fontId="8" fillId="0" borderId="20" xfId="1" applyFont="1" applyBorder="1" applyAlignment="1" applyProtection="1">
      <alignment horizontal="center" vertical="center" textRotation="255" wrapText="1"/>
    </xf>
    <xf numFmtId="0" fontId="8" fillId="0" borderId="26" xfId="1" applyFont="1" applyBorder="1" applyAlignment="1" applyProtection="1">
      <alignment horizontal="center" vertical="center" textRotation="255" wrapText="1"/>
    </xf>
    <xf numFmtId="0" fontId="8" fillId="0" borderId="55" xfId="1" applyFont="1" applyBorder="1" applyAlignment="1" applyProtection="1">
      <alignment horizontal="center" vertical="center" textRotation="255" wrapText="1"/>
    </xf>
    <xf numFmtId="0" fontId="5" fillId="0" borderId="35" xfId="1" applyFont="1" applyBorder="1" applyAlignment="1" applyProtection="1">
      <alignment horizontal="left" vertical="top" wrapText="1"/>
    </xf>
    <xf numFmtId="0" fontId="5" fillId="0" borderId="32" xfId="1" applyFont="1" applyBorder="1" applyAlignment="1" applyProtection="1">
      <alignment horizontal="left" vertical="top" wrapText="1"/>
    </xf>
    <xf numFmtId="0" fontId="5" fillId="0" borderId="47" xfId="1" applyFont="1" applyBorder="1" applyAlignment="1" applyProtection="1">
      <alignment vertical="center"/>
      <protection locked="0"/>
    </xf>
    <xf numFmtId="0" fontId="8" fillId="0" borderId="4"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6" fillId="0" borderId="13" xfId="1" applyFont="1" applyFill="1" applyBorder="1" applyAlignment="1" applyProtection="1">
      <alignment horizontal="center" vertical="center"/>
    </xf>
  </cellXfs>
  <cellStyles count="2">
    <cellStyle name="標準" xfId="0" builtinId="0"/>
    <cellStyle name="標準 2" xfId="1"/>
  </cellStyles>
  <dxfs count="3">
    <dxf>
      <font>
        <color theme="0"/>
      </font>
      <border>
        <top/>
        <vertical/>
        <horizontal/>
      </border>
    </dxf>
    <dxf>
      <font>
        <color theme="0"/>
      </font>
    </dxf>
    <dxf>
      <font>
        <color theme="0"/>
      </font>
      <border>
        <top/>
        <vertical/>
        <horizontal/>
      </border>
    </dxf>
  </dxfs>
  <tableStyles count="0" defaultTableStyle="TableStyleMedium2" defaultPivotStyle="PivotStyleLight16"/>
  <colors>
    <mruColors>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S75"/>
  <sheetViews>
    <sheetView tabSelected="1" view="pageBreakPreview" topLeftCell="B4" zoomScale="70" zoomScaleNormal="75" zoomScaleSheetLayoutView="70" workbookViewId="0">
      <selection activeCell="C5" sqref="C5"/>
    </sheetView>
  </sheetViews>
  <sheetFormatPr defaultRowHeight="18.75" x14ac:dyDescent="0.4"/>
  <cols>
    <col min="1" max="1" width="5.125" style="3" customWidth="1"/>
    <col min="2" max="2" width="6.75" style="3" customWidth="1"/>
    <col min="3" max="4" width="3.125" style="3" customWidth="1"/>
    <col min="5" max="5" width="8.5" style="3" customWidth="1"/>
    <col min="6" max="6" width="3.125" style="3" customWidth="1"/>
    <col min="7" max="7" width="10.875" style="3" customWidth="1"/>
    <col min="8" max="8" width="3.125" style="3" customWidth="1"/>
    <col min="9" max="9" width="10.875" style="3" customWidth="1"/>
    <col min="10" max="10" width="3.125" style="3" customWidth="1"/>
    <col min="11" max="11" width="10.875" style="3" customWidth="1"/>
    <col min="12" max="12" width="3.125" style="3" customWidth="1"/>
    <col min="13" max="13" width="10.875" style="3" customWidth="1"/>
    <col min="14" max="14" width="37" style="3" customWidth="1"/>
    <col min="15" max="15" width="3.125" style="3" customWidth="1"/>
    <col min="16" max="16" width="25" style="3" customWidth="1"/>
    <col min="17" max="17" width="3.125" style="3" customWidth="1"/>
    <col min="18" max="18" width="25" style="3" customWidth="1"/>
    <col min="19" max="19" width="50" style="3" customWidth="1"/>
    <col min="20" max="16384" width="9" style="3"/>
  </cols>
  <sheetData>
    <row r="1" spans="1:19" x14ac:dyDescent="0.4">
      <c r="A1" s="219"/>
      <c r="B1" s="219">
        <f>IF(OR($C$5="■",$F$5="■"),1,0)</f>
        <v>0</v>
      </c>
      <c r="C1" s="124" t="s">
        <v>132</v>
      </c>
    </row>
    <row r="2" spans="1:19" x14ac:dyDescent="0.4">
      <c r="B2" s="219">
        <f>IF(OR($H$5="■",$L$5="■"),10,0)</f>
        <v>0</v>
      </c>
      <c r="C2" s="124" t="s">
        <v>133</v>
      </c>
    </row>
    <row r="3" spans="1:19" x14ac:dyDescent="0.4">
      <c r="B3" s="219">
        <f>IF($J$5="■",100,0)</f>
        <v>0</v>
      </c>
      <c r="C3" s="124" t="s">
        <v>134</v>
      </c>
    </row>
    <row r="4" spans="1:19" s="5" customFormat="1" ht="30" customHeight="1" x14ac:dyDescent="0.5">
      <c r="B4" s="1" t="s">
        <v>0</v>
      </c>
      <c r="C4" s="2"/>
      <c r="D4" s="2"/>
      <c r="E4" s="2"/>
      <c r="F4" s="2"/>
      <c r="G4" s="2"/>
      <c r="H4" s="2"/>
      <c r="I4" s="2"/>
      <c r="J4" s="2"/>
      <c r="K4" s="2"/>
      <c r="L4" s="2"/>
      <c r="M4" s="2"/>
      <c r="N4" s="3"/>
      <c r="O4" s="3"/>
      <c r="P4" s="3"/>
      <c r="Q4" s="4"/>
      <c r="R4" s="4"/>
      <c r="S4" s="226"/>
    </row>
    <row r="5" spans="1:19" s="4" customFormat="1" ht="31.5" customHeight="1" x14ac:dyDescent="0.4">
      <c r="B5" s="6" t="s">
        <v>1</v>
      </c>
      <c r="C5" s="228" t="s">
        <v>2</v>
      </c>
      <c r="D5" s="285" t="s">
        <v>3</v>
      </c>
      <c r="E5" s="286"/>
      <c r="F5" s="228" t="s">
        <v>2</v>
      </c>
      <c r="G5" s="117" t="s">
        <v>4</v>
      </c>
      <c r="H5" s="228" t="s">
        <v>2</v>
      </c>
      <c r="I5" s="117" t="s">
        <v>5</v>
      </c>
      <c r="J5" s="228" t="s">
        <v>2</v>
      </c>
      <c r="K5" s="117" t="s">
        <v>6</v>
      </c>
      <c r="L5" s="228" t="s">
        <v>2</v>
      </c>
      <c r="M5" s="118" t="s">
        <v>7</v>
      </c>
      <c r="N5" s="3"/>
      <c r="O5" s="3"/>
      <c r="P5" s="3"/>
    </row>
    <row r="6" spans="1:19" s="5" customFormat="1" ht="9" customHeight="1" x14ac:dyDescent="0.5">
      <c r="B6" s="1"/>
      <c r="C6" s="2"/>
      <c r="D6" s="2"/>
      <c r="E6" s="2"/>
      <c r="F6" s="2"/>
      <c r="G6" s="2"/>
      <c r="H6" s="2"/>
      <c r="I6" s="2"/>
      <c r="J6" s="2"/>
      <c r="K6" s="2"/>
      <c r="L6" s="2"/>
      <c r="M6" s="2"/>
      <c r="N6" s="2"/>
      <c r="O6" s="7"/>
      <c r="P6" s="8"/>
      <c r="Q6" s="4"/>
      <c r="R6" s="4"/>
      <c r="S6" s="4"/>
    </row>
    <row r="7" spans="1:19" s="5" customFormat="1" ht="16.5" customHeight="1" x14ac:dyDescent="0.5">
      <c r="B7" s="287" t="s">
        <v>8</v>
      </c>
      <c r="C7" s="9" t="str">
        <f>IF($F$5="■","■","□")</f>
        <v>□</v>
      </c>
      <c r="D7" s="10" t="s">
        <v>9</v>
      </c>
      <c r="E7" s="10"/>
      <c r="F7" s="10"/>
      <c r="G7" s="10"/>
      <c r="H7" s="10"/>
      <c r="I7" s="10"/>
      <c r="J7" s="10"/>
      <c r="K7" s="10"/>
      <c r="L7" s="10"/>
      <c r="M7" s="10"/>
      <c r="N7" s="10"/>
      <c r="O7" s="11"/>
      <c r="P7" s="11"/>
      <c r="Q7" s="11"/>
      <c r="R7" s="12"/>
      <c r="S7" s="13"/>
    </row>
    <row r="8" spans="1:19" s="5" customFormat="1" ht="15" customHeight="1" x14ac:dyDescent="0.5">
      <c r="B8" s="288"/>
      <c r="C8" s="14"/>
      <c r="D8" s="235" t="s">
        <v>2</v>
      </c>
      <c r="E8" s="16" t="s">
        <v>10</v>
      </c>
      <c r="F8" s="15"/>
      <c r="G8" s="15"/>
      <c r="H8" s="15"/>
      <c r="I8" s="15"/>
      <c r="J8" s="15"/>
      <c r="K8" s="15"/>
      <c r="L8" s="15"/>
      <c r="M8" s="15"/>
      <c r="N8" s="15"/>
      <c r="O8" s="17"/>
      <c r="P8" s="17"/>
      <c r="Q8" s="18"/>
      <c r="R8" s="19"/>
      <c r="S8" s="20"/>
    </row>
    <row r="9" spans="1:19" s="5" customFormat="1" ht="15" customHeight="1" x14ac:dyDescent="0.5">
      <c r="B9" s="288"/>
      <c r="C9" s="14"/>
      <c r="D9" s="235" t="s">
        <v>11</v>
      </c>
      <c r="E9" s="16" t="s">
        <v>12</v>
      </c>
      <c r="F9" s="15"/>
      <c r="G9" s="15"/>
      <c r="H9" s="15"/>
      <c r="I9" s="15"/>
      <c r="J9" s="15"/>
      <c r="K9" s="15"/>
      <c r="L9" s="15"/>
      <c r="M9" s="15"/>
      <c r="N9" s="15"/>
      <c r="O9" s="17"/>
      <c r="P9" s="17"/>
      <c r="Q9" s="18"/>
      <c r="R9" s="19"/>
      <c r="S9" s="20"/>
    </row>
    <row r="10" spans="1:19" s="5" customFormat="1" ht="16.5" customHeight="1" x14ac:dyDescent="0.5">
      <c r="B10" s="288"/>
      <c r="C10" s="9" t="str">
        <f>IF($H$5="■","■","□")</f>
        <v>□</v>
      </c>
      <c r="D10" s="10" t="s">
        <v>13</v>
      </c>
      <c r="E10" s="10"/>
      <c r="F10" s="10"/>
      <c r="G10" s="10"/>
      <c r="H10" s="10"/>
      <c r="I10" s="10"/>
      <c r="J10" s="10"/>
      <c r="K10" s="10"/>
      <c r="L10" s="10"/>
      <c r="M10" s="10"/>
      <c r="N10" s="10"/>
      <c r="O10" s="11"/>
      <c r="P10" s="11"/>
      <c r="Q10" s="11"/>
      <c r="R10" s="12"/>
      <c r="S10" s="13"/>
    </row>
    <row r="11" spans="1:19" s="5" customFormat="1" ht="15" customHeight="1" x14ac:dyDescent="0.5">
      <c r="B11" s="288"/>
      <c r="C11" s="14"/>
      <c r="D11" s="235" t="s">
        <v>2</v>
      </c>
      <c r="E11" s="16" t="s">
        <v>14</v>
      </c>
      <c r="F11" s="15"/>
      <c r="G11" s="15"/>
      <c r="H11" s="15"/>
      <c r="I11" s="15"/>
      <c r="J11" s="15"/>
      <c r="K11" s="15"/>
      <c r="L11" s="15"/>
      <c r="M11" s="15"/>
      <c r="N11" s="15"/>
      <c r="O11" s="17"/>
      <c r="P11" s="17"/>
      <c r="Q11" s="21"/>
      <c r="R11" s="21"/>
      <c r="S11" s="22"/>
    </row>
    <row r="12" spans="1:19" s="5" customFormat="1" ht="15" customHeight="1" x14ac:dyDescent="0.5">
      <c r="B12" s="288"/>
      <c r="C12" s="14"/>
      <c r="D12" s="235" t="s">
        <v>11</v>
      </c>
      <c r="E12" s="16" t="s">
        <v>15</v>
      </c>
      <c r="F12" s="15"/>
      <c r="G12" s="15"/>
      <c r="H12" s="15"/>
      <c r="I12" s="15"/>
      <c r="J12" s="15"/>
      <c r="K12" s="15"/>
      <c r="L12" s="15"/>
      <c r="M12" s="15"/>
      <c r="N12" s="15"/>
      <c r="O12" s="17"/>
      <c r="P12" s="17"/>
      <c r="Q12" s="21"/>
      <c r="R12" s="21"/>
      <c r="S12" s="22"/>
    </row>
    <row r="13" spans="1:19" s="5" customFormat="1" ht="15" customHeight="1" x14ac:dyDescent="0.5">
      <c r="B13" s="288"/>
      <c r="C13" s="14"/>
      <c r="D13" s="235" t="s">
        <v>11</v>
      </c>
      <c r="E13" s="16" t="s">
        <v>16</v>
      </c>
      <c r="F13" s="15"/>
      <c r="G13" s="15"/>
      <c r="H13" s="15"/>
      <c r="I13" s="15"/>
      <c r="J13" s="15"/>
      <c r="K13" s="15"/>
      <c r="L13" s="15"/>
      <c r="M13" s="15"/>
      <c r="N13" s="15"/>
      <c r="O13" s="17"/>
      <c r="P13" s="17"/>
      <c r="Q13" s="21"/>
      <c r="R13" s="21"/>
      <c r="S13" s="22"/>
    </row>
    <row r="14" spans="1:19" s="5" customFormat="1" ht="16.5" customHeight="1" x14ac:dyDescent="0.5">
      <c r="B14" s="288"/>
      <c r="C14" s="9" t="str">
        <f>IF($J$5="■","■","□")</f>
        <v>□</v>
      </c>
      <c r="D14" s="10" t="s">
        <v>17</v>
      </c>
      <c r="E14" s="10"/>
      <c r="F14" s="10"/>
      <c r="G14" s="10"/>
      <c r="H14" s="10"/>
      <c r="I14" s="10"/>
      <c r="J14" s="10"/>
      <c r="K14" s="10"/>
      <c r="L14" s="10"/>
      <c r="M14" s="10"/>
      <c r="N14" s="10"/>
      <c r="O14" s="11"/>
      <c r="P14" s="11"/>
      <c r="Q14" s="11"/>
      <c r="R14" s="12"/>
      <c r="S14" s="13"/>
    </row>
    <row r="15" spans="1:19" s="5" customFormat="1" ht="15" customHeight="1" x14ac:dyDescent="0.5">
      <c r="B15" s="288"/>
      <c r="C15" s="23"/>
      <c r="D15" s="240" t="str">
        <f>IF($J$5="■","■","□")</f>
        <v>□</v>
      </c>
      <c r="E15" s="25" t="s">
        <v>18</v>
      </c>
      <c r="F15" s="24"/>
      <c r="G15" s="24"/>
      <c r="H15" s="24"/>
      <c r="I15" s="24"/>
      <c r="J15" s="24"/>
      <c r="K15" s="24"/>
      <c r="L15" s="24"/>
      <c r="M15" s="24"/>
      <c r="N15" s="24"/>
      <c r="O15" s="26"/>
      <c r="P15" s="26"/>
      <c r="Q15" s="27"/>
      <c r="R15" s="28"/>
      <c r="S15" s="29"/>
    </row>
    <row r="16" spans="1:19" s="5" customFormat="1" ht="16.5" customHeight="1" x14ac:dyDescent="0.5">
      <c r="B16" s="288"/>
      <c r="C16" s="9" t="str">
        <f>IF($L$5="■","■","□")</f>
        <v>□</v>
      </c>
      <c r="D16" s="10" t="s">
        <v>19</v>
      </c>
      <c r="E16" s="10"/>
      <c r="F16" s="10"/>
      <c r="G16" s="10"/>
      <c r="H16" s="10"/>
      <c r="I16" s="10"/>
      <c r="J16" s="10"/>
      <c r="K16" s="10"/>
      <c r="L16" s="10"/>
      <c r="M16" s="10"/>
      <c r="N16" s="10"/>
      <c r="O16" s="11"/>
      <c r="P16" s="11"/>
      <c r="Q16" s="11"/>
      <c r="R16" s="12"/>
      <c r="S16" s="13"/>
    </row>
    <row r="17" spans="2:19" s="5" customFormat="1" ht="15" customHeight="1" x14ac:dyDescent="0.5">
      <c r="B17" s="289"/>
      <c r="C17" s="30"/>
      <c r="D17" s="241" t="str">
        <f>IF($L$5="■","■","□")</f>
        <v>□</v>
      </c>
      <c r="E17" s="32" t="s">
        <v>136</v>
      </c>
      <c r="F17" s="31"/>
      <c r="G17" s="31"/>
      <c r="H17" s="31"/>
      <c r="I17" s="31"/>
      <c r="J17" s="31"/>
      <c r="K17" s="31"/>
      <c r="L17" s="31"/>
      <c r="M17" s="31"/>
      <c r="N17" s="31"/>
      <c r="O17" s="33"/>
      <c r="P17" s="33"/>
      <c r="Q17" s="34"/>
      <c r="R17" s="35"/>
      <c r="S17" s="36"/>
    </row>
    <row r="18" spans="2:19" s="5" customFormat="1" ht="9" customHeight="1" x14ac:dyDescent="0.5">
      <c r="B18" s="37"/>
      <c r="C18" s="1"/>
      <c r="D18" s="15"/>
      <c r="E18" s="16"/>
      <c r="F18" s="15"/>
      <c r="G18" s="15"/>
      <c r="H18" s="15"/>
      <c r="I18" s="15"/>
      <c r="J18" s="15"/>
      <c r="K18" s="15"/>
      <c r="L18" s="15"/>
      <c r="M18" s="15"/>
      <c r="N18" s="15"/>
      <c r="O18" s="17"/>
      <c r="P18" s="17"/>
      <c r="Q18" s="18"/>
      <c r="R18" s="19"/>
      <c r="S18" s="19"/>
    </row>
    <row r="19" spans="2:19" s="5" customFormat="1" ht="16.5" customHeight="1" thickBot="1" x14ac:dyDescent="0.55000000000000004">
      <c r="B19" s="38"/>
      <c r="C19" s="39"/>
      <c r="D19" s="40"/>
      <c r="E19" s="40"/>
      <c r="F19" s="40"/>
      <c r="G19" s="40"/>
      <c r="H19" s="40"/>
      <c r="I19" s="40"/>
      <c r="J19" s="40"/>
      <c r="K19" s="40"/>
      <c r="L19" s="40"/>
      <c r="M19" s="40"/>
      <c r="N19" s="40"/>
      <c r="O19" s="290" t="s">
        <v>20</v>
      </c>
      <c r="P19" s="290"/>
      <c r="Q19" s="290"/>
      <c r="R19" s="290"/>
      <c r="S19" s="290"/>
    </row>
    <row r="20" spans="2:19" s="42" customFormat="1" ht="22.5" customHeight="1" thickBot="1" x14ac:dyDescent="0.45">
      <c r="B20" s="257" t="s">
        <v>21</v>
      </c>
      <c r="C20" s="258"/>
      <c r="D20" s="258"/>
      <c r="E20" s="258"/>
      <c r="F20" s="258"/>
      <c r="G20" s="258"/>
      <c r="H20" s="258"/>
      <c r="I20" s="258"/>
      <c r="J20" s="258"/>
      <c r="K20" s="259"/>
      <c r="L20" s="260" t="s">
        <v>22</v>
      </c>
      <c r="M20" s="258"/>
      <c r="N20" s="258"/>
      <c r="O20" s="260" t="s">
        <v>23</v>
      </c>
      <c r="P20" s="258"/>
      <c r="Q20" s="260" t="s">
        <v>24</v>
      </c>
      <c r="R20" s="259"/>
      <c r="S20" s="41" t="s">
        <v>25</v>
      </c>
    </row>
    <row r="21" spans="2:19" ht="18.75" customHeight="1" x14ac:dyDescent="0.4">
      <c r="B21" s="279" t="s">
        <v>139</v>
      </c>
      <c r="C21" s="282" t="s">
        <v>26</v>
      </c>
      <c r="D21" s="43" t="s">
        <v>27</v>
      </c>
      <c r="E21" s="44"/>
      <c r="F21" s="44"/>
      <c r="G21" s="44"/>
      <c r="H21" s="44"/>
      <c r="I21" s="44"/>
      <c r="J21" s="44"/>
      <c r="K21" s="121"/>
      <c r="L21" s="45"/>
      <c r="M21" s="45"/>
      <c r="N21" s="45"/>
      <c r="O21" s="46"/>
      <c r="P21" s="47"/>
      <c r="Q21" s="46"/>
      <c r="R21" s="48"/>
      <c r="S21" s="283"/>
    </row>
    <row r="22" spans="2:19" ht="18.75" customHeight="1" x14ac:dyDescent="0.4">
      <c r="B22" s="280"/>
      <c r="C22" s="271"/>
      <c r="D22" s="49" t="s">
        <v>28</v>
      </c>
      <c r="E22" s="245" t="s">
        <v>29</v>
      </c>
      <c r="F22" s="245"/>
      <c r="G22" s="245"/>
      <c r="H22" s="245"/>
      <c r="I22" s="245"/>
      <c r="J22" s="245"/>
      <c r="K22" s="246"/>
      <c r="L22" s="245" t="s">
        <v>30</v>
      </c>
      <c r="M22" s="245"/>
      <c r="N22" s="246"/>
      <c r="O22" s="232" t="s">
        <v>2</v>
      </c>
      <c r="P22" s="51" t="s">
        <v>31</v>
      </c>
      <c r="Q22" s="232" t="s">
        <v>11</v>
      </c>
      <c r="R22" s="53" t="s">
        <v>32</v>
      </c>
      <c r="S22" s="284"/>
    </row>
    <row r="23" spans="2:19" ht="18.75" customHeight="1" x14ac:dyDescent="0.4">
      <c r="B23" s="280"/>
      <c r="C23" s="271"/>
      <c r="D23" s="54"/>
      <c r="E23" s="245"/>
      <c r="F23" s="245"/>
      <c r="G23" s="245"/>
      <c r="H23" s="245"/>
      <c r="I23" s="245"/>
      <c r="J23" s="245"/>
      <c r="K23" s="246"/>
      <c r="L23" s="245"/>
      <c r="M23" s="245"/>
      <c r="N23" s="246"/>
      <c r="O23" s="55"/>
      <c r="P23" s="56"/>
      <c r="Q23" s="55"/>
      <c r="R23" s="57"/>
      <c r="S23" s="284"/>
    </row>
    <row r="24" spans="2:19" ht="18.75" customHeight="1" x14ac:dyDescent="0.4">
      <c r="B24" s="280"/>
      <c r="C24" s="271"/>
      <c r="D24" s="54"/>
      <c r="E24" s="245"/>
      <c r="F24" s="245"/>
      <c r="G24" s="245"/>
      <c r="H24" s="245"/>
      <c r="I24" s="245"/>
      <c r="J24" s="245"/>
      <c r="K24" s="246"/>
      <c r="L24" s="119" t="s">
        <v>33</v>
      </c>
      <c r="M24" s="245" t="s">
        <v>34</v>
      </c>
      <c r="N24" s="245"/>
      <c r="O24" s="231" t="s">
        <v>11</v>
      </c>
      <c r="P24" s="59" t="s">
        <v>35</v>
      </c>
      <c r="Q24" s="231" t="s">
        <v>11</v>
      </c>
      <c r="R24" s="60" t="s">
        <v>36</v>
      </c>
      <c r="S24" s="284"/>
    </row>
    <row r="25" spans="2:19" ht="18.75" customHeight="1" x14ac:dyDescent="0.4">
      <c r="B25" s="280"/>
      <c r="C25" s="271"/>
      <c r="D25" s="54"/>
      <c r="E25" s="247"/>
      <c r="F25" s="247"/>
      <c r="G25" s="247"/>
      <c r="H25" s="247"/>
      <c r="I25" s="247"/>
      <c r="J25" s="247"/>
      <c r="K25" s="248"/>
      <c r="L25" s="120"/>
      <c r="M25" s="247"/>
      <c r="N25" s="247"/>
      <c r="O25" s="62"/>
      <c r="P25" s="63"/>
      <c r="Q25" s="64"/>
      <c r="R25" s="65"/>
      <c r="S25" s="284"/>
    </row>
    <row r="26" spans="2:19" ht="18.75" customHeight="1" x14ac:dyDescent="0.4">
      <c r="B26" s="280"/>
      <c r="C26" s="271"/>
      <c r="D26" s="66" t="s">
        <v>37</v>
      </c>
      <c r="E26" s="67"/>
      <c r="F26" s="67"/>
      <c r="G26" s="67"/>
      <c r="H26" s="67"/>
      <c r="I26" s="67"/>
      <c r="J26" s="67"/>
      <c r="K26" s="122"/>
      <c r="L26" s="68"/>
      <c r="M26" s="68"/>
      <c r="N26" s="68"/>
      <c r="O26" s="69"/>
      <c r="P26" s="70"/>
      <c r="Q26" s="69"/>
      <c r="R26" s="71"/>
      <c r="S26" s="273"/>
    </row>
    <row r="27" spans="2:19" ht="18.75" customHeight="1" x14ac:dyDescent="0.4">
      <c r="B27" s="280"/>
      <c r="C27" s="271"/>
      <c r="D27" s="49" t="s">
        <v>28</v>
      </c>
      <c r="E27" s="245" t="s">
        <v>38</v>
      </c>
      <c r="F27" s="245"/>
      <c r="G27" s="245"/>
      <c r="H27" s="245"/>
      <c r="I27" s="245"/>
      <c r="J27" s="245"/>
      <c r="K27" s="246"/>
      <c r="L27" s="51" t="s">
        <v>39</v>
      </c>
      <c r="M27" s="51"/>
      <c r="N27" s="51"/>
      <c r="O27" s="230" t="s">
        <v>11</v>
      </c>
      <c r="P27" s="63" t="s">
        <v>40</v>
      </c>
      <c r="Q27" s="230" t="s">
        <v>11</v>
      </c>
      <c r="R27" s="65" t="s">
        <v>41</v>
      </c>
      <c r="S27" s="243"/>
    </row>
    <row r="28" spans="2:19" ht="18.75" customHeight="1" x14ac:dyDescent="0.4">
      <c r="B28" s="280"/>
      <c r="C28" s="271"/>
      <c r="D28" s="54"/>
      <c r="E28" s="245"/>
      <c r="F28" s="245"/>
      <c r="G28" s="245"/>
      <c r="H28" s="245"/>
      <c r="I28" s="245"/>
      <c r="J28" s="245"/>
      <c r="K28" s="246"/>
      <c r="L28" s="119" t="s">
        <v>33</v>
      </c>
      <c r="M28" s="245" t="s">
        <v>42</v>
      </c>
      <c r="N28" s="245"/>
      <c r="O28" s="231" t="s">
        <v>11</v>
      </c>
      <c r="P28" s="59" t="s">
        <v>35</v>
      </c>
      <c r="Q28" s="231" t="s">
        <v>2</v>
      </c>
      <c r="R28" s="60" t="s">
        <v>36</v>
      </c>
      <c r="S28" s="243"/>
    </row>
    <row r="29" spans="2:19" ht="18.75" customHeight="1" x14ac:dyDescent="0.4">
      <c r="B29" s="280"/>
      <c r="C29" s="271"/>
      <c r="D29" s="61"/>
      <c r="E29" s="247"/>
      <c r="F29" s="247"/>
      <c r="G29" s="247"/>
      <c r="H29" s="247"/>
      <c r="I29" s="247"/>
      <c r="J29" s="247"/>
      <c r="K29" s="248"/>
      <c r="L29" s="81"/>
      <c r="M29" s="247"/>
      <c r="N29" s="247"/>
      <c r="O29" s="62"/>
      <c r="P29" s="63"/>
      <c r="Q29" s="64"/>
      <c r="R29" s="65"/>
      <c r="S29" s="243"/>
    </row>
    <row r="30" spans="2:19" ht="18.75" customHeight="1" x14ac:dyDescent="0.4">
      <c r="B30" s="280"/>
      <c r="C30" s="271"/>
      <c r="D30" s="49" t="s">
        <v>28</v>
      </c>
      <c r="E30" s="249" t="s">
        <v>43</v>
      </c>
      <c r="F30" s="249"/>
      <c r="G30" s="249"/>
      <c r="H30" s="249"/>
      <c r="I30" s="249"/>
      <c r="J30" s="249"/>
      <c r="K30" s="250"/>
      <c r="L30" s="249" t="s">
        <v>44</v>
      </c>
      <c r="M30" s="249"/>
      <c r="N30" s="250"/>
      <c r="O30" s="231" t="s">
        <v>11</v>
      </c>
      <c r="P30" s="59" t="s">
        <v>35</v>
      </c>
      <c r="Q30" s="231" t="s">
        <v>11</v>
      </c>
      <c r="R30" s="60" t="s">
        <v>36</v>
      </c>
      <c r="S30" s="243"/>
    </row>
    <row r="31" spans="2:19" ht="18.75" customHeight="1" x14ac:dyDescent="0.4">
      <c r="B31" s="280"/>
      <c r="C31" s="271"/>
      <c r="D31" s="61"/>
      <c r="E31" s="247"/>
      <c r="F31" s="247"/>
      <c r="G31" s="247"/>
      <c r="H31" s="247"/>
      <c r="I31" s="247"/>
      <c r="J31" s="247"/>
      <c r="K31" s="248"/>
      <c r="L31" s="247"/>
      <c r="M31" s="247"/>
      <c r="N31" s="248"/>
      <c r="O31" s="50"/>
      <c r="P31" s="51"/>
      <c r="Q31" s="52"/>
      <c r="R31" s="53"/>
      <c r="S31" s="243"/>
    </row>
    <row r="32" spans="2:19" ht="18.75" customHeight="1" x14ac:dyDescent="0.4">
      <c r="B32" s="280"/>
      <c r="C32" s="271"/>
      <c r="D32" s="49" t="s">
        <v>28</v>
      </c>
      <c r="E32" s="249" t="s">
        <v>45</v>
      </c>
      <c r="F32" s="249"/>
      <c r="G32" s="249"/>
      <c r="H32" s="249"/>
      <c r="I32" s="249"/>
      <c r="J32" s="249"/>
      <c r="K32" s="250"/>
      <c r="L32" s="249" t="s">
        <v>46</v>
      </c>
      <c r="M32" s="249"/>
      <c r="N32" s="250"/>
      <c r="O32" s="231" t="s">
        <v>11</v>
      </c>
      <c r="P32" s="59" t="s">
        <v>40</v>
      </c>
      <c r="Q32" s="231" t="s">
        <v>11</v>
      </c>
      <c r="R32" s="60" t="s">
        <v>41</v>
      </c>
      <c r="S32" s="243"/>
    </row>
    <row r="33" spans="2:19" ht="18.75" customHeight="1" x14ac:dyDescent="0.4">
      <c r="B33" s="280"/>
      <c r="C33" s="271"/>
      <c r="D33" s="54"/>
      <c r="E33" s="245"/>
      <c r="F33" s="245"/>
      <c r="G33" s="245"/>
      <c r="H33" s="245"/>
      <c r="I33" s="245"/>
      <c r="J33" s="245"/>
      <c r="K33" s="246"/>
      <c r="L33" s="245"/>
      <c r="M33" s="245"/>
      <c r="N33" s="246"/>
      <c r="O33" s="74"/>
      <c r="P33" s="63"/>
      <c r="Q33" s="74"/>
      <c r="R33" s="65"/>
      <c r="S33" s="243"/>
    </row>
    <row r="34" spans="2:19" ht="18.75" customHeight="1" x14ac:dyDescent="0.4">
      <c r="B34" s="280"/>
      <c r="C34" s="271"/>
      <c r="D34" s="54"/>
      <c r="E34" s="245"/>
      <c r="F34" s="245"/>
      <c r="G34" s="245"/>
      <c r="H34" s="245"/>
      <c r="I34" s="245"/>
      <c r="J34" s="245"/>
      <c r="K34" s="246"/>
      <c r="L34" s="119" t="s">
        <v>33</v>
      </c>
      <c r="M34" s="16" t="s">
        <v>47</v>
      </c>
      <c r="N34" s="16"/>
      <c r="O34" s="237" t="s">
        <v>11</v>
      </c>
      <c r="P34" s="75" t="s">
        <v>35</v>
      </c>
      <c r="Q34" s="237" t="s">
        <v>11</v>
      </c>
      <c r="R34" s="76" t="s">
        <v>36</v>
      </c>
      <c r="S34" s="243"/>
    </row>
    <row r="35" spans="2:19" ht="18.75" customHeight="1" x14ac:dyDescent="0.4">
      <c r="B35" s="280"/>
      <c r="C35" s="271"/>
      <c r="D35" s="66" t="s">
        <v>48</v>
      </c>
      <c r="E35" s="67"/>
      <c r="F35" s="67"/>
      <c r="G35" s="67"/>
      <c r="H35" s="67"/>
      <c r="I35" s="67"/>
      <c r="J35" s="67"/>
      <c r="K35" s="122"/>
      <c r="L35" s="77"/>
      <c r="M35" s="77"/>
      <c r="N35" s="78"/>
      <c r="O35" s="69"/>
      <c r="P35" s="70"/>
      <c r="Q35" s="69"/>
      <c r="R35" s="71"/>
      <c r="S35" s="273"/>
    </row>
    <row r="36" spans="2:19" ht="18.75" customHeight="1" x14ac:dyDescent="0.4">
      <c r="B36" s="280"/>
      <c r="C36" s="271"/>
      <c r="D36" s="49" t="s">
        <v>28</v>
      </c>
      <c r="E36" s="245" t="s">
        <v>49</v>
      </c>
      <c r="F36" s="245"/>
      <c r="G36" s="245"/>
      <c r="H36" s="245"/>
      <c r="I36" s="245"/>
      <c r="J36" s="245"/>
      <c r="K36" s="246"/>
      <c r="L36" s="51" t="s">
        <v>50</v>
      </c>
      <c r="M36" s="51"/>
      <c r="N36" s="51"/>
      <c r="O36" s="230" t="s">
        <v>11</v>
      </c>
      <c r="P36" s="63" t="s">
        <v>31</v>
      </c>
      <c r="Q36" s="230" t="s">
        <v>11</v>
      </c>
      <c r="R36" s="65" t="s">
        <v>32</v>
      </c>
      <c r="S36" s="243"/>
    </row>
    <row r="37" spans="2:19" ht="18.75" customHeight="1" x14ac:dyDescent="0.4">
      <c r="B37" s="280"/>
      <c r="C37" s="271"/>
      <c r="D37" s="54"/>
      <c r="E37" s="245"/>
      <c r="F37" s="245"/>
      <c r="G37" s="245"/>
      <c r="H37" s="245"/>
      <c r="I37" s="245"/>
      <c r="J37" s="245"/>
      <c r="K37" s="246"/>
      <c r="L37" s="119" t="s">
        <v>33</v>
      </c>
      <c r="M37" s="245" t="s">
        <v>51</v>
      </c>
      <c r="N37" s="245"/>
      <c r="O37" s="231" t="s">
        <v>11</v>
      </c>
      <c r="P37" s="59" t="s">
        <v>35</v>
      </c>
      <c r="Q37" s="231" t="s">
        <v>11</v>
      </c>
      <c r="R37" s="60" t="s">
        <v>36</v>
      </c>
      <c r="S37" s="243"/>
    </row>
    <row r="38" spans="2:19" ht="18.75" customHeight="1" x14ac:dyDescent="0.4">
      <c r="B38" s="280"/>
      <c r="C38" s="271"/>
      <c r="D38" s="54"/>
      <c r="E38" s="245"/>
      <c r="F38" s="245"/>
      <c r="G38" s="245"/>
      <c r="H38" s="245"/>
      <c r="I38" s="245"/>
      <c r="J38" s="245"/>
      <c r="K38" s="246"/>
      <c r="L38" s="16"/>
      <c r="M38" s="245"/>
      <c r="N38" s="245"/>
      <c r="O38" s="72"/>
      <c r="P38" s="51"/>
      <c r="Q38" s="80"/>
      <c r="R38" s="53"/>
      <c r="S38" s="243"/>
    </row>
    <row r="39" spans="2:19" ht="18.75" customHeight="1" x14ac:dyDescent="0.4">
      <c r="B39" s="280"/>
      <c r="C39" s="271"/>
      <c r="D39" s="61"/>
      <c r="E39" s="247"/>
      <c r="F39" s="247"/>
      <c r="G39" s="247"/>
      <c r="H39" s="247"/>
      <c r="I39" s="247"/>
      <c r="J39" s="247"/>
      <c r="K39" s="248"/>
      <c r="L39" s="81"/>
      <c r="M39" s="81"/>
      <c r="N39" s="16"/>
      <c r="O39" s="72"/>
      <c r="P39" s="51"/>
      <c r="Q39" s="80"/>
      <c r="R39" s="53"/>
      <c r="S39" s="243"/>
    </row>
    <row r="40" spans="2:19" ht="18.75" customHeight="1" x14ac:dyDescent="0.4">
      <c r="B40" s="280"/>
      <c r="C40" s="271"/>
      <c r="D40" s="49" t="s">
        <v>28</v>
      </c>
      <c r="E40" s="249" t="s">
        <v>52</v>
      </c>
      <c r="F40" s="249"/>
      <c r="G40" s="249"/>
      <c r="H40" s="249"/>
      <c r="I40" s="249"/>
      <c r="J40" s="249"/>
      <c r="K40" s="250"/>
      <c r="L40" s="249" t="s">
        <v>53</v>
      </c>
      <c r="M40" s="249"/>
      <c r="N40" s="250"/>
      <c r="O40" s="231" t="s">
        <v>11</v>
      </c>
      <c r="P40" s="59" t="s">
        <v>35</v>
      </c>
      <c r="Q40" s="231" t="s">
        <v>11</v>
      </c>
      <c r="R40" s="60" t="s">
        <v>36</v>
      </c>
      <c r="S40" s="243"/>
    </row>
    <row r="41" spans="2:19" ht="18.75" customHeight="1" x14ac:dyDescent="0.4">
      <c r="B41" s="280"/>
      <c r="C41" s="271"/>
      <c r="D41" s="54"/>
      <c r="E41" s="247"/>
      <c r="F41" s="247"/>
      <c r="G41" s="247"/>
      <c r="H41" s="247"/>
      <c r="I41" s="247"/>
      <c r="J41" s="247"/>
      <c r="K41" s="248"/>
      <c r="L41" s="247"/>
      <c r="M41" s="247"/>
      <c r="N41" s="248"/>
      <c r="O41" s="62"/>
      <c r="P41" s="63"/>
      <c r="Q41" s="64"/>
      <c r="R41" s="65"/>
      <c r="S41" s="243"/>
    </row>
    <row r="42" spans="2:19" ht="18.75" customHeight="1" x14ac:dyDescent="0.4">
      <c r="B42" s="280"/>
      <c r="C42" s="270" t="s">
        <v>54</v>
      </c>
      <c r="D42" s="66" t="s">
        <v>55</v>
      </c>
      <c r="E42" s="67"/>
      <c r="F42" s="67"/>
      <c r="G42" s="67"/>
      <c r="H42" s="67"/>
      <c r="I42" s="67"/>
      <c r="J42" s="67"/>
      <c r="K42" s="122"/>
      <c r="L42" s="77"/>
      <c r="M42" s="77"/>
      <c r="N42" s="78"/>
      <c r="O42" s="69"/>
      <c r="P42" s="70"/>
      <c r="Q42" s="69"/>
      <c r="R42" s="71"/>
      <c r="S42" s="273"/>
    </row>
    <row r="43" spans="2:19" ht="18.75" customHeight="1" x14ac:dyDescent="0.4">
      <c r="B43" s="280"/>
      <c r="C43" s="271"/>
      <c r="D43" s="49" t="s">
        <v>28</v>
      </c>
      <c r="E43" s="245" t="str">
        <f>"外壁及び屋根等の基調となる色彩は、"&amp;IF(OR($B$3=100,$B$1+$B$2+$B$3=0),"背景となる山なみと調和し、かつ","")&amp;"著しく派手なものとしない。"</f>
        <v>外壁及び屋根等の基調となる色彩は、背景となる山なみと調和し、かつ著しく派手なものとしない。</v>
      </c>
      <c r="F43" s="245"/>
      <c r="G43" s="245"/>
      <c r="H43" s="245"/>
      <c r="I43" s="245"/>
      <c r="J43" s="245"/>
      <c r="K43" s="246"/>
      <c r="L43" s="245" t="str">
        <f>"外壁や屋根等の基調となる色彩が"&amp;IF(OR($B$3=100,$B$1+$B$2+$B$3=0),"、背景となる山なみと調和するもので、","")&amp;"基準を超えていないか"</f>
        <v>外壁や屋根等の基調となる色彩が、背景となる山なみと調和するもので、基準を超えていないか</v>
      </c>
      <c r="M43" s="245"/>
      <c r="N43" s="246"/>
      <c r="O43" s="232" t="s">
        <v>11</v>
      </c>
      <c r="P43" s="51" t="s">
        <v>56</v>
      </c>
      <c r="Q43" s="232" t="s">
        <v>11</v>
      </c>
      <c r="R43" s="99" t="s">
        <v>114</v>
      </c>
      <c r="S43" s="243"/>
    </row>
    <row r="44" spans="2:19" ht="18.75" customHeight="1" x14ac:dyDescent="0.4">
      <c r="B44" s="280"/>
      <c r="C44" s="271"/>
      <c r="D44" s="54"/>
      <c r="E44" s="245"/>
      <c r="F44" s="245"/>
      <c r="G44" s="245"/>
      <c r="H44" s="245"/>
      <c r="I44" s="245"/>
      <c r="J44" s="245"/>
      <c r="K44" s="246"/>
      <c r="L44" s="245"/>
      <c r="M44" s="245"/>
      <c r="N44" s="246"/>
      <c r="O44" s="82"/>
      <c r="P44" s="51"/>
      <c r="Q44" s="190"/>
      <c r="R44" s="222" t="s">
        <v>140</v>
      </c>
      <c r="S44" s="243"/>
    </row>
    <row r="45" spans="2:19" ht="18.75" customHeight="1" x14ac:dyDescent="0.4">
      <c r="B45" s="280"/>
      <c r="C45" s="271"/>
      <c r="D45" s="54"/>
      <c r="E45" s="155" t="s">
        <v>137</v>
      </c>
      <c r="F45" s="98"/>
      <c r="G45" s="98"/>
      <c r="H45" s="98"/>
      <c r="I45" s="98"/>
      <c r="J45" s="98"/>
      <c r="K45" s="99"/>
      <c r="L45" s="16"/>
      <c r="M45" s="275" t="s">
        <v>57</v>
      </c>
      <c r="N45" s="276"/>
      <c r="O45" s="82"/>
      <c r="P45" s="51"/>
      <c r="Q45" s="82"/>
      <c r="R45" s="99"/>
      <c r="S45" s="243"/>
    </row>
    <row r="46" spans="2:19" ht="18.75" customHeight="1" x14ac:dyDescent="0.4">
      <c r="B46" s="280"/>
      <c r="C46" s="271"/>
      <c r="D46" s="54"/>
      <c r="E46" s="115"/>
      <c r="F46" s="115"/>
      <c r="G46" s="115"/>
      <c r="H46" s="115"/>
      <c r="I46" s="115"/>
      <c r="J46" s="115"/>
      <c r="K46" s="116"/>
      <c r="L46" s="16"/>
      <c r="M46" s="275"/>
      <c r="N46" s="276"/>
      <c r="O46" s="82"/>
      <c r="P46" s="51"/>
      <c r="Q46" s="82"/>
      <c r="R46" s="116"/>
      <c r="S46" s="243"/>
    </row>
    <row r="47" spans="2:19" ht="18.75" customHeight="1" x14ac:dyDescent="0.4">
      <c r="B47" s="280"/>
      <c r="C47" s="271"/>
      <c r="D47" s="54"/>
      <c r="E47" s="83"/>
      <c r="F47" s="83"/>
      <c r="G47" s="83"/>
      <c r="H47" s="83"/>
      <c r="I47" s="83"/>
      <c r="J47" s="83"/>
      <c r="K47" s="84"/>
      <c r="L47" s="16"/>
      <c r="M47" s="275"/>
      <c r="N47" s="276"/>
      <c r="O47" s="82"/>
      <c r="P47" s="51"/>
      <c r="Q47" s="82"/>
      <c r="R47" s="53"/>
      <c r="S47" s="243"/>
    </row>
    <row r="48" spans="2:19" ht="18.75" customHeight="1" x14ac:dyDescent="0.4">
      <c r="B48" s="280"/>
      <c r="C48" s="271"/>
      <c r="D48" s="54"/>
      <c r="E48" s="83"/>
      <c r="F48" s="83"/>
      <c r="G48" s="83"/>
      <c r="H48" s="83"/>
      <c r="I48" s="83"/>
      <c r="J48" s="83"/>
      <c r="K48" s="84"/>
      <c r="L48" s="16"/>
      <c r="M48" s="275"/>
      <c r="N48" s="276"/>
      <c r="O48" s="74"/>
      <c r="P48" s="63"/>
      <c r="Q48" s="74"/>
      <c r="R48" s="65"/>
      <c r="S48" s="243"/>
    </row>
    <row r="49" spans="1:19" ht="18.75" customHeight="1" x14ac:dyDescent="0.4">
      <c r="B49" s="280"/>
      <c r="C49" s="271"/>
      <c r="D49" s="54"/>
      <c r="E49" s="83"/>
      <c r="F49" s="83"/>
      <c r="G49" s="83"/>
      <c r="H49" s="83"/>
      <c r="I49" s="83"/>
      <c r="J49" s="83"/>
      <c r="K49" s="84"/>
      <c r="L49" s="16"/>
      <c r="M49" s="275" t="s">
        <v>58</v>
      </c>
      <c r="N49" s="276"/>
      <c r="O49" s="231" t="s">
        <v>11</v>
      </c>
      <c r="P49" s="59" t="s">
        <v>59</v>
      </c>
      <c r="Q49" s="231" t="s">
        <v>11</v>
      </c>
      <c r="R49" s="60" t="s">
        <v>115</v>
      </c>
      <c r="S49" s="243"/>
    </row>
    <row r="50" spans="1:19" ht="18.75" customHeight="1" x14ac:dyDescent="0.4">
      <c r="B50" s="280"/>
      <c r="C50" s="271"/>
      <c r="D50" s="54"/>
      <c r="E50" s="83"/>
      <c r="F50" s="83"/>
      <c r="G50" s="83"/>
      <c r="H50" s="83"/>
      <c r="I50" s="83"/>
      <c r="J50" s="83"/>
      <c r="K50" s="84"/>
      <c r="L50" s="16"/>
      <c r="M50" s="275"/>
      <c r="N50" s="276"/>
      <c r="O50" s="82"/>
      <c r="P50" s="51"/>
      <c r="Q50" s="190"/>
      <c r="R50" s="222" t="s">
        <v>140</v>
      </c>
      <c r="S50" s="243"/>
    </row>
    <row r="51" spans="1:19" ht="18.75" customHeight="1" x14ac:dyDescent="0.4">
      <c r="B51" s="280"/>
      <c r="C51" s="271"/>
      <c r="D51" s="54"/>
      <c r="E51" s="83"/>
      <c r="F51" s="83"/>
      <c r="G51" s="83"/>
      <c r="H51" s="83"/>
      <c r="I51" s="83"/>
      <c r="J51" s="83"/>
      <c r="K51" s="84"/>
      <c r="L51" s="81"/>
      <c r="M51" s="277"/>
      <c r="N51" s="278"/>
      <c r="O51" s="74"/>
      <c r="P51" s="63"/>
      <c r="Q51" s="74"/>
      <c r="R51" s="158"/>
      <c r="S51" s="274"/>
    </row>
    <row r="52" spans="1:19" ht="18.75" customHeight="1" x14ac:dyDescent="0.4">
      <c r="B52" s="280"/>
      <c r="C52" s="271"/>
      <c r="D52" s="85" t="s">
        <v>60</v>
      </c>
      <c r="E52" s="86"/>
      <c r="F52" s="86"/>
      <c r="G52" s="86"/>
      <c r="H52" s="86"/>
      <c r="I52" s="86"/>
      <c r="J52" s="86"/>
      <c r="K52" s="123"/>
      <c r="L52" s="77"/>
      <c r="M52" s="77"/>
      <c r="N52" s="78"/>
      <c r="O52" s="87"/>
      <c r="P52" s="59"/>
      <c r="Q52" s="87"/>
      <c r="R52" s="60"/>
      <c r="S52" s="273"/>
    </row>
    <row r="53" spans="1:19" ht="18.75" customHeight="1" x14ac:dyDescent="0.4">
      <c r="B53" s="280"/>
      <c r="C53" s="271"/>
      <c r="D53" s="49" t="s">
        <v>28</v>
      </c>
      <c r="E53" s="245" t="str">
        <f>"長大な壁面等は、適切な緑化や分節等により、単調にならないような工夫をする"&amp;IF($B$2+$B$3=0,"。","とともに、"&amp;IF($B$2+$B$3=10,"対岸等からの見え方やスカイラインに配慮する。",IF($B$2+$B$3=100,"背景となる山なみに配慮する。",IF($B$2+$B$3=110,"対岸等からの見え方やスカイライン、背景となる山なみに配慮する。"))))</f>
        <v>長大な壁面等は、適切な緑化や分節等により、単調にならないような工夫をする。</v>
      </c>
      <c r="F53" s="245"/>
      <c r="G53" s="245"/>
      <c r="H53" s="245"/>
      <c r="I53" s="245"/>
      <c r="J53" s="245"/>
      <c r="K53" s="246"/>
      <c r="L53" s="51" t="s">
        <v>61</v>
      </c>
      <c r="M53" s="51"/>
      <c r="N53" s="51"/>
      <c r="O53" s="230" t="s">
        <v>11</v>
      </c>
      <c r="P53" s="63" t="s">
        <v>62</v>
      </c>
      <c r="Q53" s="230" t="s">
        <v>11</v>
      </c>
      <c r="R53" s="65" t="s">
        <v>63</v>
      </c>
      <c r="S53" s="243"/>
    </row>
    <row r="54" spans="1:19" ht="18.75" customHeight="1" x14ac:dyDescent="0.4">
      <c r="B54" s="280"/>
      <c r="C54" s="271"/>
      <c r="D54" s="54"/>
      <c r="E54" s="245"/>
      <c r="F54" s="245"/>
      <c r="G54" s="245"/>
      <c r="H54" s="245"/>
      <c r="I54" s="245"/>
      <c r="J54" s="245"/>
      <c r="K54" s="246"/>
      <c r="L54" s="119" t="s">
        <v>33</v>
      </c>
      <c r="M54" s="245" t="str">
        <f>"ある場合、適切な緑化や分節等により、単調にならないような工夫を"&amp;IF($B$2+$B$3=0,"しているか","とともに、"&amp;IF($B$2+$B$3=10,"対岸等からの見え方やスカイラインに配慮しているか",IF($B$2+$B$3=100,"背景となる山なみに配慮しているか",IF($B$2+$B$3=110,"対岸等からの見え方やスカイライン、背景となる山なみに配慮しているか"))))</f>
        <v>ある場合、適切な緑化や分節等により、単調にならないような工夫をしているか</v>
      </c>
      <c r="N54" s="246"/>
      <c r="O54" s="231" t="s">
        <v>11</v>
      </c>
      <c r="P54" s="59" t="s">
        <v>35</v>
      </c>
      <c r="Q54" s="231" t="s">
        <v>11</v>
      </c>
      <c r="R54" s="60" t="s">
        <v>36</v>
      </c>
      <c r="S54" s="243"/>
    </row>
    <row r="55" spans="1:19" ht="18.75" customHeight="1" x14ac:dyDescent="0.4">
      <c r="B55" s="280"/>
      <c r="C55" s="271"/>
      <c r="D55" s="54"/>
      <c r="E55" s="245"/>
      <c r="F55" s="245"/>
      <c r="G55" s="245"/>
      <c r="H55" s="245"/>
      <c r="I55" s="245"/>
      <c r="J55" s="245"/>
      <c r="K55" s="246"/>
      <c r="L55" s="119"/>
      <c r="M55" s="245"/>
      <c r="N55" s="246"/>
      <c r="O55" s="50"/>
      <c r="P55" s="51"/>
      <c r="Q55" s="52"/>
      <c r="R55" s="53"/>
      <c r="S55" s="243"/>
    </row>
    <row r="56" spans="1:19" ht="18.75" customHeight="1" x14ac:dyDescent="0.4">
      <c r="B56" s="280"/>
      <c r="C56" s="271"/>
      <c r="D56" s="54"/>
      <c r="E56" s="83"/>
      <c r="F56" s="83"/>
      <c r="G56" s="83"/>
      <c r="H56" s="83"/>
      <c r="I56" s="83"/>
      <c r="J56" s="83"/>
      <c r="K56" s="84"/>
      <c r="L56" s="81"/>
      <c r="M56" s="247"/>
      <c r="N56" s="248"/>
      <c r="O56" s="74"/>
      <c r="P56" s="63"/>
      <c r="Q56" s="88"/>
      <c r="R56" s="65"/>
      <c r="S56" s="274"/>
    </row>
    <row r="57" spans="1:19" ht="18.75" customHeight="1" x14ac:dyDescent="0.4">
      <c r="B57" s="280"/>
      <c r="C57" s="271"/>
      <c r="D57" s="85" t="s">
        <v>64</v>
      </c>
      <c r="E57" s="86"/>
      <c r="F57" s="86"/>
      <c r="G57" s="86"/>
      <c r="H57" s="86"/>
      <c r="I57" s="86"/>
      <c r="J57" s="86"/>
      <c r="K57" s="123"/>
      <c r="L57" s="77"/>
      <c r="M57" s="77"/>
      <c r="N57" s="78"/>
      <c r="O57" s="69"/>
      <c r="P57" s="70"/>
      <c r="Q57" s="69"/>
      <c r="R57" s="71"/>
      <c r="S57" s="273"/>
    </row>
    <row r="58" spans="1:19" ht="18.75" customHeight="1" x14ac:dyDescent="0.4">
      <c r="B58" s="280"/>
      <c r="C58" s="271"/>
      <c r="D58" s="49" t="s">
        <v>28</v>
      </c>
      <c r="E58" s="245" t="s">
        <v>65</v>
      </c>
      <c r="F58" s="245"/>
      <c r="G58" s="245"/>
      <c r="H58" s="245"/>
      <c r="I58" s="245"/>
      <c r="J58" s="245"/>
      <c r="K58" s="246"/>
      <c r="L58" s="245" t="s">
        <v>66</v>
      </c>
      <c r="M58" s="245"/>
      <c r="N58" s="246"/>
      <c r="O58" s="232" t="s">
        <v>11</v>
      </c>
      <c r="P58" s="51" t="s">
        <v>67</v>
      </c>
      <c r="Q58" s="232" t="s">
        <v>11</v>
      </c>
      <c r="R58" s="53" t="s">
        <v>68</v>
      </c>
      <c r="S58" s="243"/>
    </row>
    <row r="59" spans="1:19" ht="18.75" customHeight="1" thickBot="1" x14ac:dyDescent="0.45">
      <c r="B59" s="281"/>
      <c r="C59" s="272"/>
      <c r="D59" s="89"/>
      <c r="E59" s="254"/>
      <c r="F59" s="254"/>
      <c r="G59" s="254"/>
      <c r="H59" s="254"/>
      <c r="I59" s="254"/>
      <c r="J59" s="254"/>
      <c r="K59" s="255"/>
      <c r="L59" s="254"/>
      <c r="M59" s="254"/>
      <c r="N59" s="255"/>
      <c r="O59" s="90"/>
      <c r="P59" s="91"/>
      <c r="Q59" s="233" t="s">
        <v>11</v>
      </c>
      <c r="R59" s="92" t="s">
        <v>69</v>
      </c>
      <c r="S59" s="244"/>
    </row>
    <row r="60" spans="1:19" ht="16.5" customHeight="1" x14ac:dyDescent="0.4">
      <c r="A60"/>
      <c r="B60" s="193"/>
      <c r="C60" s="194"/>
      <c r="D60" s="195"/>
      <c r="E60" s="221"/>
      <c r="F60" s="221"/>
      <c r="G60" s="221"/>
      <c r="H60" s="221"/>
      <c r="I60" s="221"/>
      <c r="J60" s="221"/>
      <c r="K60" s="221"/>
      <c r="L60" s="221"/>
      <c r="M60" s="221"/>
      <c r="N60" s="221"/>
      <c r="O60" s="196"/>
      <c r="P60" s="197"/>
      <c r="Q60" s="198"/>
      <c r="R60" s="196"/>
      <c r="S60" s="199" t="s">
        <v>117</v>
      </c>
    </row>
    <row r="61" spans="1:19" ht="30" customHeight="1" thickBot="1" x14ac:dyDescent="0.45">
      <c r="A61"/>
      <c r="B61" s="200"/>
      <c r="C61" s="201"/>
      <c r="D61" s="202"/>
      <c r="E61" s="220"/>
      <c r="F61" s="220"/>
      <c r="G61" s="220"/>
      <c r="H61" s="220"/>
      <c r="I61" s="220"/>
      <c r="J61" s="220"/>
      <c r="K61" s="220"/>
      <c r="L61" s="220"/>
      <c r="M61" s="220"/>
      <c r="N61" s="220"/>
      <c r="O61" s="203"/>
      <c r="P61" s="91"/>
      <c r="Q61" s="204"/>
      <c r="R61" s="203"/>
      <c r="S61" s="205"/>
    </row>
    <row r="62" spans="1:19" s="42" customFormat="1" ht="22.5" customHeight="1" thickBot="1" x14ac:dyDescent="0.45">
      <c r="B62" s="257" t="s">
        <v>21</v>
      </c>
      <c r="C62" s="258"/>
      <c r="D62" s="258"/>
      <c r="E62" s="258"/>
      <c r="F62" s="258"/>
      <c r="G62" s="258"/>
      <c r="H62" s="258"/>
      <c r="I62" s="258"/>
      <c r="J62" s="258"/>
      <c r="K62" s="259"/>
      <c r="L62" s="260" t="s">
        <v>22</v>
      </c>
      <c r="M62" s="258"/>
      <c r="N62" s="259"/>
      <c r="O62" s="260" t="s">
        <v>23</v>
      </c>
      <c r="P62" s="258"/>
      <c r="Q62" s="260" t="s">
        <v>24</v>
      </c>
      <c r="R62" s="259"/>
      <c r="S62" s="41" t="s">
        <v>25</v>
      </c>
    </row>
    <row r="63" spans="1:19" ht="18.75" customHeight="1" x14ac:dyDescent="0.4">
      <c r="B63" s="261" t="s">
        <v>139</v>
      </c>
      <c r="C63" s="264" t="s">
        <v>70</v>
      </c>
      <c r="D63" s="93" t="str">
        <f>IF($B$1+$B$2+$B$3=1,"□","■")</f>
        <v>■</v>
      </c>
      <c r="E63" s="267" t="s">
        <v>113</v>
      </c>
      <c r="F63" s="267"/>
      <c r="G63" s="267"/>
      <c r="H63" s="267"/>
      <c r="I63" s="267"/>
      <c r="J63" s="267"/>
      <c r="K63" s="268"/>
      <c r="L63" s="269" t="str">
        <f>IF(OR($B$3=100,$B$1+$B$2+$B$3=0),"山なみの緑に配慮し、","")&amp;IF($B$1+$B$2+$B$3=1,"敷際を緑化しているか","敷地内や敷際を適切に緑化しているか")</f>
        <v>山なみの緑に配慮し、敷地内や敷際を適切に緑化しているか</v>
      </c>
      <c r="M63" s="267"/>
      <c r="N63" s="268"/>
      <c r="O63" s="238" t="s">
        <v>11</v>
      </c>
      <c r="P63" s="94" t="str">
        <f>IF($B$1+$B$2+$B$3=1,"","敷地内を")&amp;"緑化している"</f>
        <v>敷地内を緑化している</v>
      </c>
      <c r="Q63" s="238" t="s">
        <v>11</v>
      </c>
      <c r="R63" s="95" t="str">
        <f>IF($B$1+$B$2+$B$3=1,"","敷地内を")&amp;"緑化していない"</f>
        <v>敷地内を緑化していない</v>
      </c>
      <c r="S63" s="242"/>
    </row>
    <row r="64" spans="1:19" ht="18.75" customHeight="1" x14ac:dyDescent="0.4">
      <c r="B64" s="262"/>
      <c r="C64" s="265"/>
      <c r="D64" s="54" t="str">
        <f>IF($B$1+$B$2+$B$3=100,"□","■")</f>
        <v>■</v>
      </c>
      <c r="E64" s="245" t="str">
        <f>IF($B$1+$B$2=1,"道路",IF($B$1+$B$2=10,"河川","道路、河川"))&amp;"に面する敷際には、緑を適切に配置する。"</f>
        <v>道路、河川に面する敷際には、緑を適切に配置する。</v>
      </c>
      <c r="F64" s="245"/>
      <c r="G64" s="245"/>
      <c r="H64" s="245"/>
      <c r="I64" s="245"/>
      <c r="J64" s="245"/>
      <c r="K64" s="246"/>
      <c r="L64" s="252"/>
      <c r="M64" s="245"/>
      <c r="N64" s="246"/>
      <c r="O64" s="239" t="s">
        <v>11</v>
      </c>
      <c r="P64" s="96" t="s">
        <v>71</v>
      </c>
      <c r="Q64" s="239" t="s">
        <v>11</v>
      </c>
      <c r="R64" s="97" t="s">
        <v>72</v>
      </c>
      <c r="S64" s="243"/>
    </row>
    <row r="65" spans="2:19" ht="18.75" customHeight="1" x14ac:dyDescent="0.4">
      <c r="B65" s="262"/>
      <c r="C65" s="265"/>
      <c r="D65" s="54" t="str">
        <f>IF(OR($B$1+$B$2+$B$3=0,$B$2=10),"■","□")</f>
        <v>■</v>
      </c>
      <c r="E65" s="245" t="s">
        <v>73</v>
      </c>
      <c r="F65" s="245"/>
      <c r="G65" s="245"/>
      <c r="H65" s="245"/>
      <c r="I65" s="245"/>
      <c r="J65" s="245"/>
      <c r="K65" s="246"/>
      <c r="L65" s="79"/>
      <c r="M65" s="16"/>
      <c r="N65" s="16"/>
      <c r="O65" s="100"/>
      <c r="P65" s="101"/>
      <c r="Q65" s="100"/>
      <c r="R65" s="102"/>
      <c r="S65" s="243"/>
    </row>
    <row r="66" spans="2:19" ht="18.75" customHeight="1" x14ac:dyDescent="0.4">
      <c r="B66" s="262"/>
      <c r="C66" s="265"/>
      <c r="D66" s="54"/>
      <c r="E66" s="245"/>
      <c r="F66" s="245"/>
      <c r="G66" s="245"/>
      <c r="H66" s="245"/>
      <c r="I66" s="245"/>
      <c r="J66" s="245"/>
      <c r="K66" s="246"/>
      <c r="L66" s="79"/>
      <c r="M66" s="16"/>
      <c r="N66" s="16"/>
      <c r="O66" s="100"/>
      <c r="P66" s="101"/>
      <c r="Q66" s="100"/>
      <c r="R66" s="102"/>
      <c r="S66" s="243"/>
    </row>
    <row r="67" spans="2:19" ht="18.75" customHeight="1" x14ac:dyDescent="0.4">
      <c r="B67" s="262"/>
      <c r="C67" s="265"/>
      <c r="D67" s="61" t="str">
        <f>IF(OR($B$1+$B$2+$B$3=0,$B$3=100),"■","□")</f>
        <v>■</v>
      </c>
      <c r="E67" s="247" t="s">
        <v>135</v>
      </c>
      <c r="F67" s="247"/>
      <c r="G67" s="247"/>
      <c r="H67" s="247"/>
      <c r="I67" s="247"/>
      <c r="J67" s="247"/>
      <c r="K67" s="248"/>
      <c r="L67" s="73"/>
      <c r="M67" s="81"/>
      <c r="N67" s="81"/>
      <c r="O67" s="103"/>
      <c r="P67" s="104"/>
      <c r="Q67" s="103"/>
      <c r="R67" s="105"/>
      <c r="S67" s="243"/>
    </row>
    <row r="68" spans="2:19" ht="18.75" customHeight="1" x14ac:dyDescent="0.4">
      <c r="B68" s="262"/>
      <c r="C68" s="265"/>
      <c r="D68" s="106" t="s">
        <v>28</v>
      </c>
      <c r="E68" s="249" t="str">
        <f>"緑の配置に際しては、"&amp;IF(OR($B$3=100,$B$1+$B$2+$B$3=0),"山なみの緑に配慮し、","")&amp;"周辺における緑のなじみ及び連続性並びに安全面等に配慮の上、植栽する樹木の位置、種類及び形状並びに壁面緑化その他の緑化手法等を検討する。"</f>
        <v>緑の配置に際しては、山なみの緑に配慮し、周辺における緑のなじみ及び連続性並びに安全面等に配慮の上、植栽する樹木の位置、種類及び形状並びに壁面緑化その他の緑化手法等を検討する。</v>
      </c>
      <c r="F68" s="249"/>
      <c r="G68" s="249"/>
      <c r="H68" s="249"/>
      <c r="I68" s="249"/>
      <c r="J68" s="249"/>
      <c r="K68" s="250"/>
      <c r="L68" s="251" t="str">
        <f>IF(OR($B$3=100,$B$1+$B$2+$B$3=0),"山なみの緑に配慮し、","")&amp;"周辺における緑のなじみ及び連続性並びに安全面等に配慮の上、植栽する樹木の位置、種類及び形状並びに壁面緑化その他の緑化手法を検討しているか"</f>
        <v>山なみの緑に配慮し、周辺における緑のなじみ及び連続性並びに安全面等に配慮の上、植栽する樹木の位置、種類及び形状並びに壁面緑化その他の緑化手法を検討しているか</v>
      </c>
      <c r="M68" s="249"/>
      <c r="N68" s="250"/>
      <c r="O68" s="239" t="s">
        <v>11</v>
      </c>
      <c r="P68" s="96" t="s">
        <v>74</v>
      </c>
      <c r="Q68" s="239" t="s">
        <v>11</v>
      </c>
      <c r="R68" s="97" t="s">
        <v>75</v>
      </c>
      <c r="S68" s="243"/>
    </row>
    <row r="69" spans="2:19" ht="18.75" customHeight="1" x14ac:dyDescent="0.4">
      <c r="B69" s="262"/>
      <c r="C69" s="265"/>
      <c r="D69" s="54"/>
      <c r="E69" s="245"/>
      <c r="F69" s="245"/>
      <c r="G69" s="245"/>
      <c r="H69" s="245"/>
      <c r="I69" s="245"/>
      <c r="J69" s="245"/>
      <c r="K69" s="246"/>
      <c r="L69" s="252"/>
      <c r="M69" s="245"/>
      <c r="N69" s="246"/>
      <c r="O69" s="107"/>
      <c r="P69" s="16"/>
      <c r="Q69" s="108"/>
      <c r="R69" s="102"/>
      <c r="S69" s="243"/>
    </row>
    <row r="70" spans="2:19" ht="18.75" customHeight="1" x14ac:dyDescent="0.4">
      <c r="B70" s="262"/>
      <c r="C70" s="265"/>
      <c r="D70" s="54"/>
      <c r="E70" s="245"/>
      <c r="F70" s="245"/>
      <c r="G70" s="245"/>
      <c r="H70" s="245"/>
      <c r="I70" s="245"/>
      <c r="J70" s="245"/>
      <c r="K70" s="246"/>
      <c r="L70" s="252"/>
      <c r="M70" s="245"/>
      <c r="N70" s="246"/>
      <c r="O70" s="107"/>
      <c r="P70" s="16"/>
      <c r="Q70" s="108"/>
      <c r="R70" s="102"/>
      <c r="S70" s="243"/>
    </row>
    <row r="71" spans="2:19" ht="18.75" customHeight="1" x14ac:dyDescent="0.4">
      <c r="B71" s="262"/>
      <c r="C71" s="265"/>
      <c r="D71" s="61"/>
      <c r="E71" s="247"/>
      <c r="F71" s="247"/>
      <c r="G71" s="247"/>
      <c r="H71" s="247"/>
      <c r="I71" s="247"/>
      <c r="J71" s="247"/>
      <c r="K71" s="248"/>
      <c r="L71" s="253"/>
      <c r="M71" s="247"/>
      <c r="N71" s="248"/>
      <c r="O71" s="109"/>
      <c r="P71" s="81"/>
      <c r="Q71" s="110"/>
      <c r="R71" s="105"/>
      <c r="S71" s="243"/>
    </row>
    <row r="72" spans="2:19" ht="18.75" customHeight="1" x14ac:dyDescent="0.4">
      <c r="B72" s="262"/>
      <c r="C72" s="265"/>
      <c r="D72" s="111" t="str">
        <f>IF(OR($B$1+$B$2+$B$3=0,$F$5="■"),"■","")</f>
        <v>■</v>
      </c>
      <c r="E72" s="249" t="s">
        <v>76</v>
      </c>
      <c r="F72" s="249"/>
      <c r="G72" s="249"/>
      <c r="H72" s="249"/>
      <c r="I72" s="249"/>
      <c r="J72" s="249"/>
      <c r="K72" s="250"/>
      <c r="L72" s="251" t="s">
        <v>77</v>
      </c>
      <c r="M72" s="249"/>
      <c r="N72" s="250"/>
      <c r="O72" s="239" t="s">
        <v>11</v>
      </c>
      <c r="P72" s="96" t="s">
        <v>35</v>
      </c>
      <c r="Q72" s="239" t="s">
        <v>11</v>
      </c>
      <c r="R72" s="97" t="s">
        <v>36</v>
      </c>
      <c r="S72" s="243"/>
    </row>
    <row r="73" spans="2:19" ht="18.75" customHeight="1" thickBot="1" x14ac:dyDescent="0.45">
      <c r="B73" s="263"/>
      <c r="C73" s="266"/>
      <c r="D73" s="89"/>
      <c r="E73" s="254"/>
      <c r="F73" s="254"/>
      <c r="G73" s="254"/>
      <c r="H73" s="254"/>
      <c r="I73" s="254"/>
      <c r="J73" s="254"/>
      <c r="K73" s="255"/>
      <c r="L73" s="256"/>
      <c r="M73" s="254"/>
      <c r="N73" s="255"/>
      <c r="O73" s="112"/>
      <c r="P73" s="40"/>
      <c r="Q73" s="114"/>
      <c r="R73" s="113"/>
      <c r="S73" s="244"/>
    </row>
    <row r="74" spans="2:19" ht="15.75" customHeight="1" x14ac:dyDescent="0.4">
      <c r="B74" s="21"/>
      <c r="C74" s="21"/>
      <c r="D74" s="21"/>
      <c r="E74" s="21"/>
      <c r="F74" s="21"/>
      <c r="G74" s="21"/>
      <c r="H74" s="21"/>
      <c r="I74" s="21"/>
      <c r="J74" s="21"/>
      <c r="K74" s="21"/>
      <c r="L74" s="21"/>
      <c r="M74" s="21"/>
      <c r="N74" s="21"/>
      <c r="O74" s="21"/>
      <c r="P74" s="21"/>
      <c r="Q74" s="21"/>
      <c r="R74" s="21"/>
      <c r="S74" s="206"/>
    </row>
    <row r="75" spans="2:19" x14ac:dyDescent="0.4">
      <c r="B75" s="21"/>
      <c r="C75" s="21"/>
      <c r="D75" s="21"/>
      <c r="E75" s="21"/>
      <c r="F75" s="21"/>
      <c r="G75" s="21"/>
      <c r="H75" s="21"/>
      <c r="I75" s="21"/>
      <c r="J75" s="21"/>
      <c r="K75" s="21"/>
      <c r="L75" s="21"/>
      <c r="M75" s="21"/>
      <c r="N75" s="21"/>
      <c r="O75" s="21"/>
      <c r="P75" s="21"/>
      <c r="Q75" s="21"/>
      <c r="R75" s="21"/>
      <c r="S75" s="21"/>
    </row>
  </sheetData>
  <sheetProtection sheet="1" objects="1" scenarios="1"/>
  <mergeCells count="56">
    <mergeCell ref="D5:E5"/>
    <mergeCell ref="B7:B17"/>
    <mergeCell ref="O19:S19"/>
    <mergeCell ref="B20:K20"/>
    <mergeCell ref="L20:N20"/>
    <mergeCell ref="O20:P20"/>
    <mergeCell ref="Q20:R20"/>
    <mergeCell ref="B21:B59"/>
    <mergeCell ref="C21:C41"/>
    <mergeCell ref="S21:S25"/>
    <mergeCell ref="E22:K25"/>
    <mergeCell ref="L22:N23"/>
    <mergeCell ref="M24:N25"/>
    <mergeCell ref="S26:S29"/>
    <mergeCell ref="E27:K29"/>
    <mergeCell ref="M28:N29"/>
    <mergeCell ref="E30:K31"/>
    <mergeCell ref="L30:N31"/>
    <mergeCell ref="S30:S31"/>
    <mergeCell ref="E32:K34"/>
    <mergeCell ref="L32:N33"/>
    <mergeCell ref="S32:S34"/>
    <mergeCell ref="E40:K41"/>
    <mergeCell ref="L40:N41"/>
    <mergeCell ref="S40:S41"/>
    <mergeCell ref="S35:S39"/>
    <mergeCell ref="E36:K39"/>
    <mergeCell ref="M37:N38"/>
    <mergeCell ref="C42:C59"/>
    <mergeCell ref="S42:S51"/>
    <mergeCell ref="L43:N44"/>
    <mergeCell ref="M45:N48"/>
    <mergeCell ref="M49:N51"/>
    <mergeCell ref="S52:S56"/>
    <mergeCell ref="M54:N56"/>
    <mergeCell ref="S57:S59"/>
    <mergeCell ref="E58:K59"/>
    <mergeCell ref="L58:N59"/>
    <mergeCell ref="E43:K44"/>
    <mergeCell ref="E53:K55"/>
    <mergeCell ref="B62:K62"/>
    <mergeCell ref="L62:N62"/>
    <mergeCell ref="O62:P62"/>
    <mergeCell ref="Q62:R62"/>
    <mergeCell ref="B63:B73"/>
    <mergeCell ref="C63:C73"/>
    <mergeCell ref="E63:K63"/>
    <mergeCell ref="L63:N64"/>
    <mergeCell ref="S63:S73"/>
    <mergeCell ref="E64:K64"/>
    <mergeCell ref="E65:K66"/>
    <mergeCell ref="E67:K67"/>
    <mergeCell ref="E68:K71"/>
    <mergeCell ref="L68:N71"/>
    <mergeCell ref="E72:K73"/>
    <mergeCell ref="L72:N73"/>
  </mergeCells>
  <phoneticPr fontId="2"/>
  <conditionalFormatting sqref="O64:R64">
    <cfRule type="expression" dxfId="2" priority="2">
      <formula>$B$1+$B$2+$B$3=1</formula>
    </cfRule>
  </conditionalFormatting>
  <conditionalFormatting sqref="D72:R73">
    <cfRule type="expression" dxfId="0" priority="1">
      <formula>$D$72=""</formula>
    </cfRule>
  </conditionalFormatting>
  <dataValidations count="1">
    <dataValidation type="list" allowBlank="1" showInputMessage="1" showErrorMessage="1" sqref="Q68 Q40:Q41 O27:O28 O30 O32 Q27:Q28 O58 Q30 Q32 O53:O55 O68 O72 Q22 O49 O43 Q49 O36:O37 Q43 O40:O41 Q72 Q53:Q55 Q36:Q37 Q34 O34 O24 O22 Q63:Q64 Q24 O63:O64 P6 L5 J5 D8:D9 D11:D13 C5 F5 H5 Q58:Q61">
      <formula1>"□,■"</formula1>
    </dataValidation>
  </dataValidations>
  <printOptions horizontalCentered="1"/>
  <pageMargins left="0.78740157480314965" right="0.78740157480314965" top="0.19685039370078741" bottom="0.39370078740157483" header="0.31496062992125984" footer="0.31496062992125984"/>
  <pageSetup paperSize="8" scale="78" fitToWidth="0" fitToHeight="0" orientation="landscape" r:id="rId1"/>
  <headerFooter alignWithMargins="0"/>
  <rowBreaks count="1" manualBreakCount="1">
    <brk id="60"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C2:G21"/>
  <sheetViews>
    <sheetView view="pageBreakPreview" zoomScale="70" zoomScaleNormal="70" zoomScaleSheetLayoutView="70" workbookViewId="0"/>
  </sheetViews>
  <sheetFormatPr defaultRowHeight="18.75" x14ac:dyDescent="0.4"/>
  <cols>
    <col min="1" max="3" width="5.125" customWidth="1"/>
    <col min="4" max="4" width="8.25" customWidth="1"/>
    <col min="5" max="5" width="53.875" customWidth="1"/>
    <col min="6" max="6" width="8.25" customWidth="1"/>
    <col min="7" max="8" width="5.125" customWidth="1"/>
  </cols>
  <sheetData>
    <row r="2" spans="3:7" x14ac:dyDescent="0.4">
      <c r="C2" t="s">
        <v>138</v>
      </c>
    </row>
    <row r="4" spans="3:7" x14ac:dyDescent="0.4">
      <c r="C4" s="210"/>
      <c r="D4" s="211"/>
      <c r="E4" s="211"/>
      <c r="F4" s="211"/>
      <c r="G4" s="212"/>
    </row>
    <row r="5" spans="3:7" ht="37.5" customHeight="1" x14ac:dyDescent="0.4">
      <c r="C5" s="213"/>
      <c r="D5" s="291" t="s">
        <v>118</v>
      </c>
      <c r="E5" s="291"/>
      <c r="F5" s="291"/>
      <c r="G5" s="214"/>
    </row>
    <row r="6" spans="3:7" ht="9.75" customHeight="1" x14ac:dyDescent="0.4">
      <c r="C6" s="213"/>
      <c r="D6" s="189"/>
      <c r="E6" s="207"/>
      <c r="F6" s="189"/>
      <c r="G6" s="214"/>
    </row>
    <row r="7" spans="3:7" ht="37.5" customHeight="1" x14ac:dyDescent="0.4">
      <c r="C7" s="213"/>
      <c r="D7" s="291" t="s">
        <v>119</v>
      </c>
      <c r="E7" s="291"/>
      <c r="F7" s="291"/>
      <c r="G7" s="214"/>
    </row>
    <row r="8" spans="3:7" ht="9.75" customHeight="1" x14ac:dyDescent="0.4">
      <c r="C8" s="213"/>
      <c r="D8" s="209"/>
      <c r="E8" s="209"/>
      <c r="F8" s="209"/>
      <c r="G8" s="214"/>
    </row>
    <row r="9" spans="3:7" ht="93.75" x14ac:dyDescent="0.4">
      <c r="C9" s="213"/>
      <c r="D9" s="189"/>
      <c r="E9" s="218" t="s">
        <v>124</v>
      </c>
      <c r="F9" s="189"/>
      <c r="G9" s="214"/>
    </row>
    <row r="10" spans="3:7" ht="9.75" customHeight="1" x14ac:dyDescent="0.4">
      <c r="C10" s="213"/>
      <c r="D10" s="189"/>
      <c r="E10" s="207"/>
      <c r="F10" s="189"/>
      <c r="G10" s="214"/>
    </row>
    <row r="11" spans="3:7" x14ac:dyDescent="0.4">
      <c r="C11" s="213"/>
      <c r="D11" s="208" t="s">
        <v>120</v>
      </c>
      <c r="E11" s="189"/>
      <c r="F11" s="189"/>
      <c r="G11" s="214"/>
    </row>
    <row r="12" spans="3:7" x14ac:dyDescent="0.4">
      <c r="C12" s="213"/>
      <c r="D12" s="208" t="s">
        <v>125</v>
      </c>
      <c r="E12" s="189"/>
      <c r="F12" s="189"/>
      <c r="G12" s="214"/>
    </row>
    <row r="13" spans="3:7" ht="37.5" customHeight="1" x14ac:dyDescent="0.4">
      <c r="C13" s="213"/>
      <c r="D13" s="292" t="s">
        <v>121</v>
      </c>
      <c r="E13" s="292"/>
      <c r="F13" s="292"/>
      <c r="G13" s="214"/>
    </row>
    <row r="14" spans="3:7" ht="9.75" customHeight="1" x14ac:dyDescent="0.4">
      <c r="C14" s="213"/>
      <c r="D14" s="189"/>
      <c r="E14" s="207"/>
      <c r="F14" s="189"/>
      <c r="G14" s="214"/>
    </row>
    <row r="15" spans="3:7" x14ac:dyDescent="0.4">
      <c r="C15" s="213"/>
      <c r="D15" s="208" t="s">
        <v>126</v>
      </c>
      <c r="E15" s="189"/>
      <c r="F15" s="189"/>
      <c r="G15" s="214"/>
    </row>
    <row r="16" spans="3:7" ht="37.5" customHeight="1" x14ac:dyDescent="0.4">
      <c r="C16" s="213"/>
      <c r="D16" s="293" t="s">
        <v>127</v>
      </c>
      <c r="E16" s="292"/>
      <c r="F16" s="292"/>
      <c r="G16" s="214"/>
    </row>
    <row r="17" spans="3:7" ht="9.75" customHeight="1" x14ac:dyDescent="0.4">
      <c r="C17" s="213"/>
      <c r="D17" s="189"/>
      <c r="E17" s="207"/>
      <c r="F17" s="189"/>
      <c r="G17" s="214"/>
    </row>
    <row r="18" spans="3:7" x14ac:dyDescent="0.4">
      <c r="C18" s="213"/>
      <c r="D18" s="208" t="s">
        <v>122</v>
      </c>
      <c r="E18" s="189"/>
      <c r="F18" s="189"/>
      <c r="G18" s="214"/>
    </row>
    <row r="19" spans="3:7" ht="9.75" customHeight="1" x14ac:dyDescent="0.4">
      <c r="C19" s="213"/>
      <c r="D19" s="189"/>
      <c r="E19" s="207"/>
      <c r="F19" s="189"/>
      <c r="G19" s="214"/>
    </row>
    <row r="20" spans="3:7" ht="37.5" customHeight="1" x14ac:dyDescent="0.4">
      <c r="C20" s="213"/>
      <c r="D20" s="291" t="s">
        <v>123</v>
      </c>
      <c r="E20" s="291"/>
      <c r="F20" s="291"/>
      <c r="G20" s="214"/>
    </row>
    <row r="21" spans="3:7" x14ac:dyDescent="0.4">
      <c r="C21" s="215"/>
      <c r="D21" s="216"/>
      <c r="E21" s="216"/>
      <c r="F21" s="216"/>
      <c r="G21" s="217"/>
    </row>
  </sheetData>
  <mergeCells count="5">
    <mergeCell ref="D5:F5"/>
    <mergeCell ref="D7:F7"/>
    <mergeCell ref="D13:F13"/>
    <mergeCell ref="D16:F16"/>
    <mergeCell ref="D20:F20"/>
  </mergeCells>
  <phoneticPr fontId="2"/>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L68"/>
  <sheetViews>
    <sheetView view="pageBreakPreview" topLeftCell="B2" zoomScale="70" zoomScaleNormal="75" zoomScaleSheetLayoutView="70" workbookViewId="0">
      <selection activeCell="B2" sqref="B2"/>
    </sheetView>
  </sheetViews>
  <sheetFormatPr defaultRowHeight="18.75" x14ac:dyDescent="0.4"/>
  <cols>
    <col min="1" max="1" width="5.125" style="3" customWidth="1"/>
    <col min="2" max="2" width="6.25" style="3" customWidth="1"/>
    <col min="3" max="3" width="3.125" style="3" customWidth="1"/>
    <col min="4" max="4" width="3.5" style="3" customWidth="1"/>
    <col min="5" max="5" width="50.25" style="3" customWidth="1"/>
    <col min="6" max="6" width="2.625" style="3" customWidth="1"/>
    <col min="7" max="7" width="49.125" style="3" customWidth="1"/>
    <col min="8" max="8" width="3.125" style="3" customWidth="1"/>
    <col min="9" max="9" width="25" style="3" customWidth="1"/>
    <col min="10" max="10" width="3.125" style="3" customWidth="1"/>
    <col min="11" max="11" width="25" style="3" customWidth="1"/>
    <col min="12" max="12" width="50" style="3" customWidth="1"/>
    <col min="13" max="16384" width="9" style="3"/>
  </cols>
  <sheetData>
    <row r="1" spans="1:12" x14ac:dyDescent="0.4">
      <c r="D1" s="124">
        <f>IF($E$1="歴史的環境整備ゾーン",1,IF($E$1="生活環境整備ゾーン",2,3))</f>
        <v>1</v>
      </c>
      <c r="E1" s="124" t="str">
        <f>IF(OR(AND($D$5="□",$D$6="□",$D$7="□"),$D$5="■"),"歴史的環境整備ゾーン",IF($D$6="■","生活環境整備ゾーン","商業・業務環境整備ゾーン"))</f>
        <v>歴史的環境整備ゾーン</v>
      </c>
    </row>
    <row r="2" spans="1:12" s="5" customFormat="1" ht="30" customHeight="1" x14ac:dyDescent="0.5">
      <c r="A2" s="3"/>
      <c r="B2" s="1" t="s">
        <v>0</v>
      </c>
      <c r="C2" s="2"/>
      <c r="D2" s="2"/>
      <c r="E2" s="125"/>
      <c r="F2" s="3"/>
      <c r="G2" s="3"/>
      <c r="H2" s="3"/>
      <c r="I2" s="3"/>
      <c r="J2" s="126"/>
      <c r="K2" s="127"/>
      <c r="L2" s="226"/>
    </row>
    <row r="3" spans="1:12" ht="9" customHeight="1" x14ac:dyDescent="0.4"/>
    <row r="4" spans="1:12" s="5" customFormat="1" ht="16.5" customHeight="1" x14ac:dyDescent="0.5">
      <c r="A4" s="3"/>
      <c r="B4" s="327" t="s">
        <v>8</v>
      </c>
      <c r="C4" s="9" t="s">
        <v>28</v>
      </c>
      <c r="D4" s="128" t="s">
        <v>78</v>
      </c>
      <c r="E4" s="129"/>
      <c r="F4" s="129"/>
      <c r="G4" s="129"/>
      <c r="H4" s="129"/>
      <c r="I4" s="130"/>
      <c r="J4" s="130"/>
      <c r="K4" s="131"/>
      <c r="L4" s="132"/>
    </row>
    <row r="5" spans="1:12" s="5" customFormat="1" ht="15" customHeight="1" x14ac:dyDescent="0.5">
      <c r="A5" s="3"/>
      <c r="B5" s="328"/>
      <c r="C5" s="133"/>
      <c r="D5" s="234" t="s">
        <v>2</v>
      </c>
      <c r="E5" s="134" t="s">
        <v>79</v>
      </c>
      <c r="F5" s="135"/>
      <c r="G5" s="135"/>
      <c r="H5" s="135"/>
      <c r="I5" s="136"/>
      <c r="J5" s="136"/>
      <c r="K5" s="137"/>
      <c r="L5" s="138"/>
    </row>
    <row r="6" spans="1:12" s="5" customFormat="1" ht="15" customHeight="1" x14ac:dyDescent="0.5">
      <c r="A6" s="3"/>
      <c r="B6" s="328"/>
      <c r="C6" s="139"/>
      <c r="D6" s="235" t="s">
        <v>2</v>
      </c>
      <c r="E6" s="140" t="s">
        <v>80</v>
      </c>
      <c r="F6" s="141"/>
      <c r="G6" s="141"/>
      <c r="H6" s="141"/>
      <c r="I6" s="142"/>
      <c r="J6" s="142"/>
      <c r="K6" s="143"/>
      <c r="L6" s="22"/>
    </row>
    <row r="7" spans="1:12" s="5" customFormat="1" ht="15" customHeight="1" x14ac:dyDescent="0.5">
      <c r="A7" s="3"/>
      <c r="B7" s="329"/>
      <c r="C7" s="144"/>
      <c r="D7" s="236" t="s">
        <v>2</v>
      </c>
      <c r="E7" s="145" t="s">
        <v>81</v>
      </c>
      <c r="F7" s="146"/>
      <c r="G7" s="146"/>
      <c r="H7" s="146"/>
      <c r="I7" s="147"/>
      <c r="J7" s="147"/>
      <c r="K7" s="148"/>
      <c r="L7" s="149"/>
    </row>
    <row r="8" spans="1:12" s="5" customFormat="1" ht="9" customHeight="1" x14ac:dyDescent="0.5">
      <c r="A8" s="3"/>
      <c r="B8" s="1"/>
      <c r="C8" s="15"/>
      <c r="D8" s="140"/>
      <c r="E8" s="141"/>
      <c r="F8" s="141"/>
      <c r="G8" s="141"/>
      <c r="H8" s="141"/>
      <c r="I8" s="142"/>
      <c r="J8" s="142"/>
      <c r="K8" s="143"/>
      <c r="L8" s="3"/>
    </row>
    <row r="9" spans="1:12" s="5" customFormat="1" ht="16.5" customHeight="1" thickBot="1" x14ac:dyDescent="0.55000000000000004">
      <c r="A9" s="3"/>
      <c r="B9" s="1"/>
      <c r="C9" s="15"/>
      <c r="D9" s="140"/>
      <c r="E9" s="141"/>
      <c r="F9" s="141"/>
      <c r="G9" s="141"/>
      <c r="H9" s="330" t="s">
        <v>20</v>
      </c>
      <c r="I9" s="330"/>
      <c r="J9" s="330"/>
      <c r="K9" s="330"/>
      <c r="L9" s="330"/>
    </row>
    <row r="10" spans="1:12" s="42" customFormat="1" ht="22.5" customHeight="1" thickBot="1" x14ac:dyDescent="0.45">
      <c r="A10" s="3"/>
      <c r="B10" s="257" t="s">
        <v>21</v>
      </c>
      <c r="C10" s="258"/>
      <c r="D10" s="258"/>
      <c r="E10" s="259"/>
      <c r="F10" s="260" t="s">
        <v>22</v>
      </c>
      <c r="G10" s="258"/>
      <c r="H10" s="260" t="s">
        <v>23</v>
      </c>
      <c r="I10" s="259"/>
      <c r="J10" s="260" t="s">
        <v>24</v>
      </c>
      <c r="K10" s="259"/>
      <c r="L10" s="41" t="s">
        <v>25</v>
      </c>
    </row>
    <row r="11" spans="1:12" ht="18.75" customHeight="1" x14ac:dyDescent="0.4">
      <c r="B11" s="294" t="s">
        <v>82</v>
      </c>
      <c r="C11" s="321" t="s">
        <v>112</v>
      </c>
      <c r="D11" s="66" t="s">
        <v>83</v>
      </c>
      <c r="E11" s="150"/>
      <c r="F11" s="87"/>
      <c r="G11" s="151"/>
      <c r="H11" s="46"/>
      <c r="I11" s="71"/>
      <c r="J11" s="69"/>
      <c r="K11" s="71"/>
      <c r="L11" s="318"/>
    </row>
    <row r="12" spans="1:12" ht="18.75" customHeight="1" x14ac:dyDescent="0.4">
      <c r="B12" s="295"/>
      <c r="C12" s="322"/>
      <c r="D12" s="49" t="s">
        <v>28</v>
      </c>
      <c r="E12" s="324" t="s">
        <v>84</v>
      </c>
      <c r="F12" s="252" t="str">
        <f>"建築設備等が"&amp;IF($D$1=1,"街道、","")&amp;"道路から見えにくい位置にあるか"</f>
        <v>建築設備等が街道、道路から見えにくい位置にあるか</v>
      </c>
      <c r="G12" s="245"/>
      <c r="H12" s="230" t="s">
        <v>11</v>
      </c>
      <c r="I12" s="65" t="s">
        <v>85</v>
      </c>
      <c r="J12" s="230" t="s">
        <v>11</v>
      </c>
      <c r="K12" s="65" t="s">
        <v>41</v>
      </c>
      <c r="L12" s="319"/>
    </row>
    <row r="13" spans="1:12" ht="18.75" customHeight="1" x14ac:dyDescent="0.4">
      <c r="B13" s="295"/>
      <c r="C13" s="322"/>
      <c r="D13" s="54"/>
      <c r="E13" s="301"/>
      <c r="F13" s="58" t="s">
        <v>33</v>
      </c>
      <c r="G13" s="245" t="s">
        <v>42</v>
      </c>
      <c r="H13" s="231" t="s">
        <v>11</v>
      </c>
      <c r="I13" s="60" t="s">
        <v>86</v>
      </c>
      <c r="J13" s="231" t="s">
        <v>2</v>
      </c>
      <c r="K13" s="60" t="s">
        <v>36</v>
      </c>
      <c r="L13" s="319"/>
    </row>
    <row r="14" spans="1:12" ht="18.75" customHeight="1" x14ac:dyDescent="0.4">
      <c r="B14" s="295"/>
      <c r="C14" s="322"/>
      <c r="D14" s="54"/>
      <c r="E14" s="301"/>
      <c r="F14" s="152"/>
      <c r="G14" s="247"/>
      <c r="H14" s="157"/>
      <c r="I14" s="57"/>
      <c r="J14" s="55"/>
      <c r="K14" s="153"/>
      <c r="L14" s="319"/>
    </row>
    <row r="15" spans="1:12" ht="18.75" customHeight="1" x14ac:dyDescent="0.4">
      <c r="B15" s="295"/>
      <c r="C15" s="322"/>
      <c r="D15" s="54"/>
      <c r="E15" s="301"/>
      <c r="F15" s="251" t="s">
        <v>44</v>
      </c>
      <c r="G15" s="249"/>
      <c r="H15" s="231" t="s">
        <v>11</v>
      </c>
      <c r="I15" s="60" t="s">
        <v>86</v>
      </c>
      <c r="J15" s="231" t="s">
        <v>2</v>
      </c>
      <c r="K15" s="60" t="s">
        <v>36</v>
      </c>
      <c r="L15" s="319"/>
    </row>
    <row r="16" spans="1:12" ht="18.75" customHeight="1" x14ac:dyDescent="0.4">
      <c r="B16" s="295"/>
      <c r="C16" s="323"/>
      <c r="D16" s="61"/>
      <c r="E16" s="325"/>
      <c r="F16" s="253"/>
      <c r="G16" s="247"/>
      <c r="H16" s="64"/>
      <c r="I16" s="65"/>
      <c r="J16" s="64"/>
      <c r="K16" s="65"/>
      <c r="L16" s="319"/>
    </row>
    <row r="17" spans="2:12" ht="18.75" customHeight="1" x14ac:dyDescent="0.4">
      <c r="B17" s="295"/>
      <c r="C17" s="270" t="s">
        <v>54</v>
      </c>
      <c r="D17" s="66" t="s">
        <v>55</v>
      </c>
      <c r="E17" s="154"/>
      <c r="F17" s="82"/>
      <c r="G17" s="155"/>
      <c r="H17" s="157"/>
      <c r="I17" s="156"/>
      <c r="J17" s="157"/>
      <c r="K17" s="156"/>
      <c r="L17" s="318"/>
    </row>
    <row r="18" spans="2:12" ht="18.75" customHeight="1" x14ac:dyDescent="0.4">
      <c r="B18" s="295"/>
      <c r="C18" s="271"/>
      <c r="D18" s="49" t="s">
        <v>28</v>
      </c>
      <c r="E18" s="301" t="str">
        <f>"外壁、屋根及びシャッター等の色彩は、派手なものとはせず、白、黒、灰色等の無彩色や濃茶等"&amp;IF($D$1=1,"","を基調")&amp;"として周辺の伝統的なまちなみに調和するものとする。"</f>
        <v>外壁、屋根及びシャッター等の色彩は、派手なものとはせず、白、黒、灰色等の無彩色や濃茶等として周辺の伝統的なまちなみに調和するものとする。</v>
      </c>
      <c r="F18" s="252" t="str">
        <f>"外壁や屋根等の色彩は無彩色等"&amp;IF($D$1=1,"","を基調")&amp;"とし、周辺と調和しているか"</f>
        <v>外壁や屋根等の色彩は無彩色等とし、周辺と調和しているか</v>
      </c>
      <c r="G18" s="245"/>
      <c r="H18" s="232" t="s">
        <v>11</v>
      </c>
      <c r="I18" s="246" t="s">
        <v>87</v>
      </c>
      <c r="J18" s="232" t="s">
        <v>11</v>
      </c>
      <c r="K18" s="99" t="s">
        <v>88</v>
      </c>
      <c r="L18" s="319"/>
    </row>
    <row r="19" spans="2:12" ht="18.75" customHeight="1" x14ac:dyDescent="0.4">
      <c r="B19" s="295"/>
      <c r="C19" s="271"/>
      <c r="D19" s="54"/>
      <c r="E19" s="301"/>
      <c r="F19" s="252"/>
      <c r="G19" s="245"/>
      <c r="H19" s="74"/>
      <c r="I19" s="248"/>
      <c r="J19" s="74"/>
      <c r="K19" s="158"/>
      <c r="L19" s="319"/>
    </row>
    <row r="20" spans="2:12" ht="18.75" customHeight="1" x14ac:dyDescent="0.4">
      <c r="B20" s="295"/>
      <c r="C20" s="271"/>
      <c r="D20" s="54"/>
      <c r="E20" s="301"/>
      <c r="F20" s="80"/>
      <c r="G20" s="275" t="s">
        <v>89</v>
      </c>
      <c r="H20" s="231" t="s">
        <v>11</v>
      </c>
      <c r="I20" s="60" t="s">
        <v>90</v>
      </c>
      <c r="J20" s="231" t="s">
        <v>11</v>
      </c>
      <c r="K20" s="191" t="s">
        <v>114</v>
      </c>
      <c r="L20" s="319"/>
    </row>
    <row r="21" spans="2:12" ht="18.75" customHeight="1" x14ac:dyDescent="0.4">
      <c r="B21" s="295"/>
      <c r="C21" s="271"/>
      <c r="D21" s="54"/>
      <c r="E21" s="301"/>
      <c r="F21" s="80"/>
      <c r="G21" s="275"/>
      <c r="H21" s="82"/>
      <c r="I21" s="53"/>
      <c r="J21" s="82"/>
      <c r="K21" s="222" t="s">
        <v>140</v>
      </c>
      <c r="L21" s="319"/>
    </row>
    <row r="22" spans="2:12" ht="18.75" customHeight="1" x14ac:dyDescent="0.4">
      <c r="B22" s="295"/>
      <c r="C22" s="271"/>
      <c r="D22" s="54"/>
      <c r="E22" s="188" t="s">
        <v>111</v>
      </c>
      <c r="F22" s="80"/>
      <c r="G22" s="275"/>
      <c r="H22" s="82"/>
      <c r="I22" s="53"/>
      <c r="J22" s="82"/>
      <c r="K22" s="53"/>
      <c r="L22" s="319"/>
    </row>
    <row r="23" spans="2:12" ht="18.75" customHeight="1" x14ac:dyDescent="0.4">
      <c r="B23" s="295"/>
      <c r="C23" s="271"/>
      <c r="D23" s="54"/>
      <c r="E23" s="159"/>
      <c r="F23" s="80"/>
      <c r="G23" s="275"/>
      <c r="H23" s="74"/>
      <c r="I23" s="65"/>
      <c r="J23" s="82"/>
      <c r="K23" s="65"/>
      <c r="L23" s="319"/>
    </row>
    <row r="24" spans="2:12" ht="18.75" customHeight="1" x14ac:dyDescent="0.4">
      <c r="B24" s="295"/>
      <c r="C24" s="271"/>
      <c r="D24" s="54"/>
      <c r="E24" s="159"/>
      <c r="F24" s="80"/>
      <c r="G24" s="275" t="s">
        <v>91</v>
      </c>
      <c r="H24" s="231" t="s">
        <v>11</v>
      </c>
      <c r="I24" s="60" t="s">
        <v>92</v>
      </c>
      <c r="J24" s="231" t="s">
        <v>11</v>
      </c>
      <c r="K24" s="60" t="s">
        <v>115</v>
      </c>
      <c r="L24" s="319"/>
    </row>
    <row r="25" spans="2:12" ht="18.75" customHeight="1" x14ac:dyDescent="0.4">
      <c r="B25" s="295"/>
      <c r="C25" s="271"/>
      <c r="D25" s="54"/>
      <c r="E25" s="159"/>
      <c r="F25" s="80"/>
      <c r="G25" s="275"/>
      <c r="H25" s="82"/>
      <c r="I25" s="53"/>
      <c r="J25" s="82"/>
      <c r="K25" s="222" t="s">
        <v>140</v>
      </c>
      <c r="L25" s="319"/>
    </row>
    <row r="26" spans="2:12" ht="18.75" customHeight="1" x14ac:dyDescent="0.4">
      <c r="B26" s="295"/>
      <c r="C26" s="271"/>
      <c r="D26" s="54"/>
      <c r="E26" s="159"/>
      <c r="F26" s="160"/>
      <c r="G26" s="161"/>
      <c r="H26" s="74"/>
      <c r="I26" s="65"/>
      <c r="J26" s="74"/>
      <c r="K26" s="65"/>
      <c r="L26" s="320"/>
    </row>
    <row r="27" spans="2:12" ht="18.75" customHeight="1" x14ac:dyDescent="0.4">
      <c r="B27" s="295"/>
      <c r="C27" s="271"/>
      <c r="D27" s="85" t="s">
        <v>60</v>
      </c>
      <c r="E27" s="162"/>
      <c r="F27" s="87"/>
      <c r="G27" s="151"/>
      <c r="H27" s="87"/>
      <c r="I27" s="60"/>
      <c r="J27" s="87"/>
      <c r="K27" s="60"/>
      <c r="L27" s="318"/>
    </row>
    <row r="28" spans="2:12" ht="18.75" customHeight="1" x14ac:dyDescent="0.4">
      <c r="B28" s="295"/>
      <c r="C28" s="271"/>
      <c r="D28" s="49" t="str">
        <f>IF($D$1=2,"□","■")</f>
        <v>■</v>
      </c>
      <c r="E28" s="301" t="str">
        <f>IF($D$1=3,"和風と調和する、又はシンプルなデザインとし、周辺のまちなみと調和するよう配慮する。","壁面の位置、外壁の仕上げ、開口部などは周辺の建築物との連続性に配慮する。")</f>
        <v>壁面の位置、外壁の仕上げ、開口部などは周辺の建築物との連続性に配慮する。</v>
      </c>
      <c r="F28" s="252" t="str">
        <f>IF($D$1=1,"周囲のまちなみの連続性に配慮した外壁面等となっているか、また、伝統的な様式に調和する外壁素材となっているか",IF($D$1=2,"伝統的な様式に調和する意匠となっているか","周囲のまちなみと調和する意匠となっているか"))</f>
        <v>周囲のまちなみの連続性に配慮した外壁面等となっているか、また、伝統的な様式に調和する外壁素材となっているか</v>
      </c>
      <c r="G28" s="245"/>
      <c r="H28" s="232" t="s">
        <v>11</v>
      </c>
      <c r="I28" s="246" t="str">
        <f>IF($D$1=1,"外壁面等は周囲と連続している",IF($D$1=2,"伝統的様式と調和している","周辺のまちなみと調和している"))</f>
        <v>外壁面等は周囲と連続している</v>
      </c>
      <c r="J28" s="232" t="s">
        <v>11</v>
      </c>
      <c r="K28" s="246" t="str">
        <f>IF($D$1=1,"外壁面等は周囲と連続していない",IF($D$1=2,"伝統的様式と調和していない","周辺のまちなみと調和していない"))</f>
        <v>外壁面等は周囲と連続していない</v>
      </c>
      <c r="L28" s="319"/>
    </row>
    <row r="29" spans="2:12" ht="18.75" customHeight="1" x14ac:dyDescent="0.4">
      <c r="B29" s="295"/>
      <c r="C29" s="271"/>
      <c r="D29" s="49"/>
      <c r="E29" s="301"/>
      <c r="F29" s="252"/>
      <c r="G29" s="245"/>
      <c r="H29" s="82"/>
      <c r="I29" s="246"/>
      <c r="J29" s="82"/>
      <c r="K29" s="246"/>
      <c r="L29" s="319"/>
    </row>
    <row r="30" spans="2:12" ht="18.75" customHeight="1" x14ac:dyDescent="0.4">
      <c r="B30" s="295"/>
      <c r="C30" s="271"/>
      <c r="D30" s="49" t="str">
        <f>IF($D$1=3,"□","■")</f>
        <v>■</v>
      </c>
      <c r="E30" s="301" t="s">
        <v>93</v>
      </c>
      <c r="F30" s="252"/>
      <c r="G30" s="245"/>
      <c r="H30" s="232" t="s">
        <v>11</v>
      </c>
      <c r="I30" s="53" t="s">
        <v>143</v>
      </c>
      <c r="J30" s="232" t="s">
        <v>11</v>
      </c>
      <c r="K30" s="246" t="s">
        <v>142</v>
      </c>
      <c r="L30" s="319"/>
    </row>
    <row r="31" spans="2:12" ht="18.75" customHeight="1" x14ac:dyDescent="0.4">
      <c r="B31" s="295"/>
      <c r="C31" s="271"/>
      <c r="D31" s="49"/>
      <c r="E31" s="301"/>
      <c r="F31" s="74"/>
      <c r="G31" s="163"/>
      <c r="H31" s="88"/>
      <c r="I31" s="65"/>
      <c r="J31" s="88"/>
      <c r="K31" s="248"/>
      <c r="L31" s="319"/>
    </row>
    <row r="32" spans="2:12" ht="18.75" customHeight="1" x14ac:dyDescent="0.4">
      <c r="B32" s="295"/>
      <c r="C32" s="271"/>
      <c r="D32" s="85" t="s">
        <v>94</v>
      </c>
      <c r="E32" s="162"/>
      <c r="F32" s="164"/>
      <c r="G32" s="165"/>
      <c r="H32" s="166"/>
      <c r="I32" s="60"/>
      <c r="J32" s="166"/>
      <c r="K32" s="60"/>
      <c r="L32" s="318"/>
    </row>
    <row r="33" spans="2:12" ht="18.75" customHeight="1" x14ac:dyDescent="0.4">
      <c r="B33" s="295"/>
      <c r="C33" s="271"/>
      <c r="D33" s="49" t="s">
        <v>28</v>
      </c>
      <c r="E33" s="301" t="str">
        <f>IF($D$1=3,"和風と調和する、又はシンプルなデザインとし、周辺のまちなみと調和するよう配慮する。","伝統的様式（格子戸、虫籠窓等）と調和するものとする。")</f>
        <v>伝統的様式（格子戸、虫籠窓等）と調和するものとする。</v>
      </c>
      <c r="F33" s="252" t="str">
        <f>IF($D$1=3,"周辺のまちなみと調和する意匠となっているか","伝統的な様式に調和する意匠となっているか")</f>
        <v>伝統的な様式に調和する意匠となっているか</v>
      </c>
      <c r="G33" s="245"/>
      <c r="H33" s="232" t="s">
        <v>11</v>
      </c>
      <c r="I33" s="246" t="str">
        <f>IF($D$1=1,"伝統的様式あり",IF($D$1=2,"伝統的様式と調和する","周辺のまちなみと調和している"))</f>
        <v>伝統的様式あり</v>
      </c>
      <c r="J33" s="232" t="s">
        <v>11</v>
      </c>
      <c r="K33" s="246" t="str">
        <f>IF($D$1=1,"伝統的様式なし",IF($D$1=2,"伝統的様式と調和しない","周辺のまちなみと調和しない"))</f>
        <v>伝統的様式なし</v>
      </c>
      <c r="L33" s="319"/>
    </row>
    <row r="34" spans="2:12" ht="18.75" customHeight="1" x14ac:dyDescent="0.4">
      <c r="B34" s="295"/>
      <c r="C34" s="271"/>
      <c r="D34" s="49"/>
      <c r="E34" s="301"/>
      <c r="F34" s="80"/>
      <c r="G34" s="115"/>
      <c r="H34" s="52"/>
      <c r="I34" s="246"/>
      <c r="J34" s="52"/>
      <c r="K34" s="246"/>
      <c r="L34" s="319"/>
    </row>
    <row r="35" spans="2:12" ht="18.75" customHeight="1" x14ac:dyDescent="0.4">
      <c r="B35" s="295"/>
      <c r="C35" s="271"/>
      <c r="D35" s="54"/>
      <c r="E35" s="301"/>
      <c r="F35" s="88"/>
      <c r="G35" s="167"/>
      <c r="H35" s="230" t="s">
        <v>11</v>
      </c>
      <c r="I35" s="65" t="s">
        <v>144</v>
      </c>
      <c r="J35" s="230" t="s">
        <v>11</v>
      </c>
      <c r="K35" s="65" t="s">
        <v>141</v>
      </c>
      <c r="L35" s="320"/>
    </row>
    <row r="36" spans="2:12" ht="18.75" customHeight="1" x14ac:dyDescent="0.4">
      <c r="B36" s="295"/>
      <c r="C36" s="271"/>
      <c r="D36" s="85" t="s">
        <v>95</v>
      </c>
      <c r="E36" s="162"/>
      <c r="F36" s="87"/>
      <c r="G36" s="151"/>
      <c r="H36" s="69"/>
      <c r="I36" s="71"/>
      <c r="J36" s="69"/>
      <c r="K36" s="71"/>
      <c r="L36" s="318"/>
    </row>
    <row r="37" spans="2:12" ht="18.75" customHeight="1" x14ac:dyDescent="0.4">
      <c r="B37" s="295"/>
      <c r="C37" s="271"/>
      <c r="D37" s="49" t="s">
        <v>28</v>
      </c>
      <c r="E37" s="301" t="str">
        <f>IF($D$1=1,"原則、勾配屋根とするとともに、1階部分には、庇を設けるなど、周辺のまちなみとの連続性に配慮する。","原則、勾配屋根とする。（階数が3以下のもの）")</f>
        <v>原則、勾配屋根とするとともに、1階部分には、庇を設けるなど、周辺のまちなみとの連続性に配慮する。</v>
      </c>
      <c r="F37" s="252" t="str">
        <f>"勾配屋根となっているか"&amp;IF($D$1=1,"、また、1階部分に庇があり、周辺の建物と屋根の高さが揃っているか","")</f>
        <v>勾配屋根となっているか、また、1階部分に庇があり、周辺の建物と屋根の高さが揃っているか</v>
      </c>
      <c r="G37" s="245"/>
      <c r="H37" s="232" t="s">
        <v>11</v>
      </c>
      <c r="I37" s="53" t="s">
        <v>96</v>
      </c>
      <c r="J37" s="232" t="s">
        <v>11</v>
      </c>
      <c r="K37" s="53" t="s">
        <v>97</v>
      </c>
      <c r="L37" s="319"/>
    </row>
    <row r="38" spans="2:12" ht="18.75" customHeight="1" thickBot="1" x14ac:dyDescent="0.45">
      <c r="B38" s="296"/>
      <c r="C38" s="272"/>
      <c r="D38" s="89"/>
      <c r="E38" s="307"/>
      <c r="F38" s="256"/>
      <c r="G38" s="254"/>
      <c r="H38" s="233" t="s">
        <v>11</v>
      </c>
      <c r="I38" s="92" t="s">
        <v>145</v>
      </c>
      <c r="J38" s="233" t="s">
        <v>11</v>
      </c>
      <c r="K38" s="92" t="s">
        <v>146</v>
      </c>
      <c r="L38" s="326"/>
    </row>
    <row r="39" spans="2:12" ht="18.75" customHeight="1" x14ac:dyDescent="0.4">
      <c r="B39" s="308" t="s">
        <v>98</v>
      </c>
      <c r="C39" s="311" t="s">
        <v>99</v>
      </c>
      <c r="D39" s="43" t="s">
        <v>55</v>
      </c>
      <c r="E39" s="229"/>
      <c r="F39" s="168"/>
      <c r="G39" s="169"/>
      <c r="H39" s="46"/>
      <c r="I39" s="48"/>
      <c r="J39" s="46"/>
      <c r="K39" s="48"/>
      <c r="L39" s="314"/>
    </row>
    <row r="40" spans="2:12" ht="18.75" customHeight="1" x14ac:dyDescent="0.4">
      <c r="B40" s="309"/>
      <c r="C40" s="312"/>
      <c r="D40" s="49" t="s">
        <v>28</v>
      </c>
      <c r="E40" s="301" t="str">
        <f>"派手なものとはせず、白、黒、灰色等の無彩色や濃茶等"&amp;IF($D$1=1,"","を基調")&amp;"として周辺の伝統的なまちなみに調和するものとする。"</f>
        <v>派手なものとはせず、白、黒、灰色等の無彩色や濃茶等として周辺の伝統的なまちなみに調和するものとする。</v>
      </c>
      <c r="F40" s="170" t="str">
        <f>"色彩は無彩色等"&amp;IF($D$1=1,"","を基調")&amp;"とし、周辺と調和しているか"</f>
        <v>色彩は無彩色等とし、周辺と調和しているか</v>
      </c>
      <c r="G40" s="21"/>
      <c r="H40" s="232" t="s">
        <v>11</v>
      </c>
      <c r="I40" s="246" t="s">
        <v>87</v>
      </c>
      <c r="J40" s="232" t="s">
        <v>11</v>
      </c>
      <c r="K40" s="99" t="s">
        <v>88</v>
      </c>
      <c r="L40" s="315"/>
    </row>
    <row r="41" spans="2:12" ht="18.75" customHeight="1" x14ac:dyDescent="0.4">
      <c r="B41" s="309"/>
      <c r="C41" s="312"/>
      <c r="D41" s="170"/>
      <c r="E41" s="301"/>
      <c r="F41" s="170"/>
      <c r="G41" s="224"/>
      <c r="H41" s="74"/>
      <c r="I41" s="248"/>
      <c r="J41" s="74"/>
      <c r="K41" s="158"/>
      <c r="L41" s="315"/>
    </row>
    <row r="42" spans="2:12" ht="18.75" customHeight="1" x14ac:dyDescent="0.4">
      <c r="B42" s="309"/>
      <c r="C42" s="312"/>
      <c r="D42" s="170"/>
      <c r="E42" s="301"/>
      <c r="F42" s="170"/>
      <c r="G42" s="276" t="s">
        <v>57</v>
      </c>
      <c r="H42" s="231" t="s">
        <v>11</v>
      </c>
      <c r="I42" s="60" t="s">
        <v>90</v>
      </c>
      <c r="J42" s="231" t="s">
        <v>11</v>
      </c>
      <c r="K42" s="191" t="s">
        <v>114</v>
      </c>
      <c r="L42" s="315"/>
    </row>
    <row r="43" spans="2:12" ht="18.75" customHeight="1" x14ac:dyDescent="0.4">
      <c r="B43" s="309"/>
      <c r="C43" s="312"/>
      <c r="D43" s="170"/>
      <c r="E43" s="227" t="s">
        <v>111</v>
      </c>
      <c r="F43" s="170"/>
      <c r="G43" s="276"/>
      <c r="H43" s="52"/>
      <c r="I43" s="53"/>
      <c r="J43" s="52"/>
      <c r="K43" s="222" t="s">
        <v>140</v>
      </c>
      <c r="L43" s="315"/>
    </row>
    <row r="44" spans="2:12" ht="18.75" customHeight="1" x14ac:dyDescent="0.4">
      <c r="B44" s="309"/>
      <c r="C44" s="312"/>
      <c r="D44" s="170"/>
      <c r="E44" s="171"/>
      <c r="F44" s="170"/>
      <c r="G44" s="276"/>
      <c r="H44" s="82"/>
      <c r="I44" s="53"/>
      <c r="J44" s="82"/>
      <c r="K44" s="99"/>
      <c r="L44" s="315"/>
    </row>
    <row r="45" spans="2:12" ht="18.75" customHeight="1" x14ac:dyDescent="0.4">
      <c r="B45" s="309"/>
      <c r="C45" s="312"/>
      <c r="D45" s="170"/>
      <c r="E45" s="171"/>
      <c r="F45" s="170"/>
      <c r="G45" s="276"/>
      <c r="H45" s="74"/>
      <c r="I45" s="65"/>
      <c r="J45" s="82"/>
      <c r="K45" s="65"/>
      <c r="L45" s="315"/>
    </row>
    <row r="46" spans="2:12" ht="18.75" customHeight="1" x14ac:dyDescent="0.4">
      <c r="B46" s="309"/>
      <c r="C46" s="312"/>
      <c r="D46" s="170"/>
      <c r="E46" s="171"/>
      <c r="F46" s="170"/>
      <c r="G46" s="223" t="s">
        <v>91</v>
      </c>
      <c r="H46" s="231" t="s">
        <v>11</v>
      </c>
      <c r="I46" s="60" t="s">
        <v>92</v>
      </c>
      <c r="J46" s="231" t="s">
        <v>11</v>
      </c>
      <c r="K46" s="60" t="s">
        <v>115</v>
      </c>
      <c r="L46" s="315"/>
    </row>
    <row r="47" spans="2:12" ht="18.75" customHeight="1" x14ac:dyDescent="0.4">
      <c r="B47" s="309"/>
      <c r="C47" s="312"/>
      <c r="D47" s="170"/>
      <c r="E47" s="171"/>
      <c r="F47" s="172"/>
      <c r="G47" s="173"/>
      <c r="H47" s="82"/>
      <c r="I47" s="53"/>
      <c r="J47" s="74"/>
      <c r="K47" s="225" t="s">
        <v>140</v>
      </c>
      <c r="L47" s="316"/>
    </row>
    <row r="48" spans="2:12" ht="18.75" customHeight="1" x14ac:dyDescent="0.4">
      <c r="B48" s="309"/>
      <c r="C48" s="312"/>
      <c r="D48" s="85" t="s">
        <v>60</v>
      </c>
      <c r="E48" s="162"/>
      <c r="F48" s="174"/>
      <c r="G48" s="175"/>
      <c r="H48" s="69"/>
      <c r="I48" s="71"/>
      <c r="J48" s="69"/>
      <c r="K48" s="71"/>
      <c r="L48" s="317"/>
    </row>
    <row r="49" spans="2:12" ht="18.75" customHeight="1" x14ac:dyDescent="0.4">
      <c r="B49" s="309"/>
      <c r="C49" s="312"/>
      <c r="D49" s="49" t="str">
        <f>IF($D$1=1,"■","□")</f>
        <v>■</v>
      </c>
      <c r="E49" s="301" t="s">
        <v>100</v>
      </c>
      <c r="F49" s="302" t="s">
        <v>101</v>
      </c>
      <c r="G49" s="303"/>
      <c r="H49" s="232" t="s">
        <v>11</v>
      </c>
      <c r="I49" s="156" t="s">
        <v>102</v>
      </c>
      <c r="J49" s="232" t="s">
        <v>11</v>
      </c>
      <c r="K49" s="156" t="s">
        <v>103</v>
      </c>
      <c r="L49" s="315"/>
    </row>
    <row r="50" spans="2:12" ht="18.75" customHeight="1" x14ac:dyDescent="0.4">
      <c r="B50" s="309"/>
      <c r="C50" s="312"/>
      <c r="D50" s="170"/>
      <c r="E50" s="301"/>
      <c r="F50" s="302"/>
      <c r="G50" s="303"/>
      <c r="H50" s="157"/>
      <c r="I50" s="156"/>
      <c r="J50" s="157"/>
      <c r="K50" s="156"/>
      <c r="L50" s="315"/>
    </row>
    <row r="51" spans="2:12" ht="18.75" customHeight="1" x14ac:dyDescent="0.4">
      <c r="B51" s="309"/>
      <c r="C51" s="312"/>
      <c r="D51" s="170"/>
      <c r="E51" s="301"/>
      <c r="F51" s="302"/>
      <c r="G51" s="303"/>
      <c r="H51" s="232" t="s">
        <v>11</v>
      </c>
      <c r="I51" s="156" t="s">
        <v>67</v>
      </c>
      <c r="J51" s="232" t="s">
        <v>11</v>
      </c>
      <c r="K51" s="156" t="s">
        <v>104</v>
      </c>
      <c r="L51" s="315"/>
    </row>
    <row r="52" spans="2:12" ht="18.75" customHeight="1" x14ac:dyDescent="0.4">
      <c r="B52" s="309"/>
      <c r="C52" s="312"/>
      <c r="D52" s="85" t="s">
        <v>94</v>
      </c>
      <c r="E52" s="162"/>
      <c r="F52" s="174"/>
      <c r="G52" s="175"/>
      <c r="H52" s="69"/>
      <c r="I52" s="71"/>
      <c r="J52" s="69"/>
      <c r="K52" s="71"/>
      <c r="L52" s="304"/>
    </row>
    <row r="53" spans="2:12" ht="18.75" customHeight="1" x14ac:dyDescent="0.4">
      <c r="B53" s="309"/>
      <c r="C53" s="312"/>
      <c r="D53" s="49" t="s">
        <v>28</v>
      </c>
      <c r="E53" s="301" t="str">
        <f>IF($D$1=1,"木、石、漆喰、瓦などの伝統的素材、又はそれらと調和するものを使用するなど、和風の造りとなるよう配慮する。",IF($D$1=2,"和風と調和するデザインとする。","和風と調和する、又はシンプルなデザインとし、周辺のまちなみと調和するよう配慮する。"))</f>
        <v>木、石、漆喰、瓦などの伝統的素材、又はそれらと調和するものを使用するなど、和風の造りとなるよう配慮する。</v>
      </c>
      <c r="F53" s="302" t="str">
        <f>IF($D$1=1,"伝統的素材を使用するなど、和風の造りとなるよう配慮しているか","周辺のまちなみと調和するデザインとなっているか")</f>
        <v>伝統的素材を使用するなど、和風の造りとなるよう配慮しているか</v>
      </c>
      <c r="G53" s="303"/>
      <c r="H53" s="232" t="s">
        <v>11</v>
      </c>
      <c r="I53" s="301" t="str">
        <f>IF($D$1=1,"伝統的素材を使用
（調和素材を使用）","周辺のまちなみと調和している")</f>
        <v>伝統的素材を使用
（調和素材を使用）</v>
      </c>
      <c r="J53" s="232" t="s">
        <v>11</v>
      </c>
      <c r="K53" s="301" t="str">
        <f>IF($D$1=1,"伝統的素材を使用なし
（調和素材の使用なし）","周辺のまちなみと調和していない")</f>
        <v>伝統的素材を使用なし
（調和素材の使用なし）</v>
      </c>
      <c r="L53" s="305"/>
    </row>
    <row r="54" spans="2:12" ht="18.75" customHeight="1" x14ac:dyDescent="0.4">
      <c r="B54" s="309"/>
      <c r="C54" s="312"/>
      <c r="D54" s="49"/>
      <c r="E54" s="301"/>
      <c r="F54" s="302"/>
      <c r="G54" s="303"/>
      <c r="H54" s="157"/>
      <c r="I54" s="301"/>
      <c r="J54" s="157"/>
      <c r="K54" s="301"/>
      <c r="L54" s="305"/>
    </row>
    <row r="55" spans="2:12" ht="18.75" customHeight="1" thickBot="1" x14ac:dyDescent="0.45">
      <c r="B55" s="310"/>
      <c r="C55" s="313"/>
      <c r="D55" s="176"/>
      <c r="E55" s="307"/>
      <c r="F55" s="176"/>
      <c r="G55" s="177"/>
      <c r="H55" s="179"/>
      <c r="I55" s="180"/>
      <c r="J55" s="179"/>
      <c r="K55" s="180"/>
      <c r="L55" s="306"/>
    </row>
    <row r="56" spans="2:12" ht="16.5" customHeight="1" x14ac:dyDescent="0.4">
      <c r="B56" s="169"/>
      <c r="C56" s="169"/>
      <c r="D56" s="169"/>
      <c r="E56" s="169"/>
      <c r="F56" s="169"/>
      <c r="G56" s="169"/>
      <c r="H56" s="169"/>
      <c r="I56" s="169"/>
      <c r="J56" s="169"/>
      <c r="K56" s="169"/>
      <c r="L56" s="192" t="s">
        <v>116</v>
      </c>
    </row>
    <row r="57" spans="2:12" ht="30" customHeight="1" thickBot="1" x14ac:dyDescent="0.45">
      <c r="B57" s="177"/>
      <c r="C57" s="177"/>
      <c r="D57" s="177"/>
      <c r="E57" s="177"/>
      <c r="F57" s="177"/>
      <c r="G57" s="177"/>
      <c r="H57" s="177"/>
      <c r="I57" s="177"/>
      <c r="J57" s="177"/>
      <c r="K57" s="177"/>
      <c r="L57" s="226"/>
    </row>
    <row r="58" spans="2:12" ht="30" customHeight="1" thickBot="1" x14ac:dyDescent="0.45">
      <c r="B58" s="257" t="s">
        <v>105</v>
      </c>
      <c r="C58" s="258"/>
      <c r="D58" s="258"/>
      <c r="E58" s="258"/>
      <c r="F58" s="258"/>
      <c r="G58" s="258"/>
      <c r="H58" s="258"/>
      <c r="I58" s="258"/>
      <c r="J58" s="258"/>
      <c r="K58" s="259"/>
      <c r="L58" s="41" t="s">
        <v>25</v>
      </c>
    </row>
    <row r="59" spans="2:12" ht="18.75" customHeight="1" x14ac:dyDescent="0.4">
      <c r="B59" s="294" t="s">
        <v>106</v>
      </c>
      <c r="C59" s="181" t="s">
        <v>107</v>
      </c>
      <c r="D59" s="182"/>
      <c r="E59" s="182"/>
      <c r="F59" s="21"/>
      <c r="G59" s="21"/>
      <c r="H59" s="21"/>
      <c r="I59" s="21"/>
      <c r="J59" s="21"/>
      <c r="K59" s="171"/>
      <c r="L59" s="297"/>
    </row>
    <row r="60" spans="2:12" ht="18.75" customHeight="1" x14ac:dyDescent="0.4">
      <c r="B60" s="295"/>
      <c r="C60" s="183"/>
      <c r="D60" s="182"/>
      <c r="E60" s="182"/>
      <c r="F60" s="21"/>
      <c r="G60" s="21"/>
      <c r="H60" s="21"/>
      <c r="I60" s="21"/>
      <c r="J60" s="21"/>
      <c r="K60" s="171"/>
      <c r="L60" s="298"/>
    </row>
    <row r="61" spans="2:12" ht="18.75" customHeight="1" x14ac:dyDescent="0.4">
      <c r="B61" s="295"/>
      <c r="C61" s="184" t="s">
        <v>108</v>
      </c>
      <c r="D61" s="182" t="str">
        <f>"建築物との一体感が感じられ、際立った色使いを避け、落ち着いた色"&amp;IF($D$1=1,"にするなど","を基調として")&amp;"、建築物や周辺の伝統的なまちなみと調和したものとするよう努める。"</f>
        <v>建築物との一体感が感じられ、際立った色使いを避け、落ち着いた色にするなど、建築物や周辺の伝統的なまちなみと調和したものとするよう努める。</v>
      </c>
      <c r="E61" s="182"/>
      <c r="F61" s="21"/>
      <c r="G61" s="21"/>
      <c r="H61" s="21"/>
      <c r="I61" s="21"/>
      <c r="J61" s="21"/>
      <c r="K61" s="171"/>
      <c r="L61" s="298"/>
    </row>
    <row r="62" spans="2:12" ht="18.75" customHeight="1" x14ac:dyDescent="0.4">
      <c r="B62" s="295"/>
      <c r="C62" s="184" t="s">
        <v>108</v>
      </c>
      <c r="D62" s="182" t="str">
        <f>"歩行者の視線からの見通しに配慮し、"&amp;IF($D$1=1,"必要最小限の","周囲のまちなみに調和する")&amp;"大きさ・数量とするよう努める。"</f>
        <v>歩行者の視線からの見通しに配慮し、必要最小限の大きさ・数量とするよう努める。</v>
      </c>
      <c r="E62" s="182"/>
      <c r="F62" s="21"/>
      <c r="G62" s="21"/>
      <c r="H62" s="21"/>
      <c r="I62" s="21"/>
      <c r="J62" s="21"/>
      <c r="K62" s="171"/>
      <c r="L62" s="298"/>
    </row>
    <row r="63" spans="2:12" ht="18.75" customHeight="1" x14ac:dyDescent="0.4">
      <c r="B63" s="295"/>
      <c r="C63" s="184" t="s">
        <v>108</v>
      </c>
      <c r="D63" s="182" t="str">
        <f>"複数設置する場合は、"&amp;IF($D$1=1,"建物の片側にまとめ、大きさを揃えるなどの","周囲のまちなみに調和するよう")&amp;"工夫に努める。"</f>
        <v>複数設置する場合は、建物の片側にまとめ、大きさを揃えるなどの工夫に努める。</v>
      </c>
      <c r="E63" s="182"/>
      <c r="F63" s="21"/>
      <c r="G63" s="21"/>
      <c r="H63" s="21"/>
      <c r="I63" s="21"/>
      <c r="J63" s="21"/>
      <c r="K63" s="171"/>
      <c r="L63" s="298"/>
    </row>
    <row r="64" spans="2:12" ht="18.75" customHeight="1" x14ac:dyDescent="0.4">
      <c r="B64" s="295"/>
      <c r="C64" s="184" t="s">
        <v>108</v>
      </c>
      <c r="D64" s="182" t="s">
        <v>109</v>
      </c>
      <c r="E64" s="182"/>
      <c r="F64" s="21"/>
      <c r="G64" s="21"/>
      <c r="H64" s="21"/>
      <c r="I64" s="21"/>
      <c r="J64" s="21"/>
      <c r="K64" s="171"/>
      <c r="L64" s="298"/>
    </row>
    <row r="65" spans="2:12" ht="18.75" customHeight="1" x14ac:dyDescent="0.4">
      <c r="B65" s="295"/>
      <c r="C65" s="184"/>
      <c r="D65" s="182"/>
      <c r="E65" s="300" t="s">
        <v>110</v>
      </c>
      <c r="F65" s="21"/>
      <c r="G65" s="21"/>
      <c r="H65" s="21"/>
      <c r="I65" s="21"/>
      <c r="J65" s="21"/>
      <c r="K65" s="171"/>
      <c r="L65" s="298"/>
    </row>
    <row r="66" spans="2:12" ht="18.75" customHeight="1" x14ac:dyDescent="0.4">
      <c r="B66" s="295"/>
      <c r="C66" s="184"/>
      <c r="D66" s="182"/>
      <c r="E66" s="300"/>
      <c r="F66" s="21"/>
      <c r="G66" s="21"/>
      <c r="H66" s="21"/>
      <c r="I66" s="21"/>
      <c r="J66" s="21"/>
      <c r="K66" s="171"/>
      <c r="L66" s="298"/>
    </row>
    <row r="67" spans="2:12" ht="18.75" customHeight="1" x14ac:dyDescent="0.4">
      <c r="B67" s="295"/>
      <c r="C67" s="184"/>
      <c r="D67" s="182"/>
      <c r="E67" s="300"/>
      <c r="F67" s="21"/>
      <c r="G67" s="21"/>
      <c r="H67" s="21"/>
      <c r="I67" s="21"/>
      <c r="J67" s="21"/>
      <c r="K67" s="171"/>
      <c r="L67" s="298"/>
    </row>
    <row r="68" spans="2:12" ht="18.75" customHeight="1" thickBot="1" x14ac:dyDescent="0.45">
      <c r="B68" s="296"/>
      <c r="C68" s="185" t="s">
        <v>108</v>
      </c>
      <c r="D68" s="186" t="str">
        <f>"電光表示するもの"&amp;IF($D$1=1,"の使用は控える。","を")&amp;"使用する際は、光量や点滅により伝統的なまちなみ景観を損なわないよう努める。"</f>
        <v>電光表示するものの使用は控える。使用する際は、光量や点滅により伝統的なまちなみ景観を損なわないよう努める。</v>
      </c>
      <c r="E68" s="187"/>
      <c r="F68" s="177"/>
      <c r="G68" s="177"/>
      <c r="H68" s="177"/>
      <c r="I68" s="177"/>
      <c r="J68" s="177"/>
      <c r="K68" s="178"/>
      <c r="L68" s="299"/>
    </row>
  </sheetData>
  <sheetProtection sheet="1" objects="1" scenarios="1"/>
  <mergeCells count="53">
    <mergeCell ref="B4:B7"/>
    <mergeCell ref="H9:L9"/>
    <mergeCell ref="B10:E10"/>
    <mergeCell ref="F10:G10"/>
    <mergeCell ref="H10:I10"/>
    <mergeCell ref="J10:K10"/>
    <mergeCell ref="B11:B38"/>
    <mergeCell ref="C11:C16"/>
    <mergeCell ref="L11:L16"/>
    <mergeCell ref="E12:E16"/>
    <mergeCell ref="F12:G12"/>
    <mergeCell ref="G13:G14"/>
    <mergeCell ref="F15:G16"/>
    <mergeCell ref="C17:C38"/>
    <mergeCell ref="L17:L26"/>
    <mergeCell ref="E18:E21"/>
    <mergeCell ref="F18:G19"/>
    <mergeCell ref="I18:I19"/>
    <mergeCell ref="G20:G23"/>
    <mergeCell ref="G24:G25"/>
    <mergeCell ref="L36:L38"/>
    <mergeCell ref="E37:E38"/>
    <mergeCell ref="L48:L51"/>
    <mergeCell ref="F37:G38"/>
    <mergeCell ref="L27:L31"/>
    <mergeCell ref="E28:E29"/>
    <mergeCell ref="F28:G30"/>
    <mergeCell ref="I28:I29"/>
    <mergeCell ref="K28:K29"/>
    <mergeCell ref="E30:E31"/>
    <mergeCell ref="K30:K31"/>
    <mergeCell ref="L32:L35"/>
    <mergeCell ref="E33:E35"/>
    <mergeCell ref="F33:G33"/>
    <mergeCell ref="I33:I34"/>
    <mergeCell ref="K33:K34"/>
    <mergeCell ref="G42:G45"/>
    <mergeCell ref="B58:K58"/>
    <mergeCell ref="B59:B68"/>
    <mergeCell ref="L59:L68"/>
    <mergeCell ref="E65:E67"/>
    <mergeCell ref="E49:E51"/>
    <mergeCell ref="F49:G51"/>
    <mergeCell ref="L52:L55"/>
    <mergeCell ref="E53:E55"/>
    <mergeCell ref="F53:G54"/>
    <mergeCell ref="I53:I54"/>
    <mergeCell ref="K53:K54"/>
    <mergeCell ref="B39:B55"/>
    <mergeCell ref="C39:C55"/>
    <mergeCell ref="L39:L47"/>
    <mergeCell ref="E40:E42"/>
    <mergeCell ref="I40:I41"/>
  </mergeCells>
  <phoneticPr fontId="2"/>
  <conditionalFormatting sqref="H30:K31 H35:K35 H38:K38">
    <cfRule type="expression" dxfId="1" priority="1">
      <formula>$D$1&lt;&gt;1</formula>
    </cfRule>
  </conditionalFormatting>
  <dataValidations count="1">
    <dataValidation type="list" allowBlank="1" showInputMessage="1" showErrorMessage="1" sqref="H15 J30 H33:H35 H20 H24 J24 H18 J18 C8:C9 J33:J35 J20 H12:H13 J12:J13 J15 H28 J28 H42:H43 J37:J38 H37:H38 H40 J40 J42:J43 H49 J49 H51 J51 H53 J53 D5:D7 H30 H46 J46">
      <formula1>"□,■"</formula1>
    </dataValidation>
  </dataValidations>
  <printOptions horizontalCentered="1"/>
  <pageMargins left="0.78740157480314965" right="0.78740157480314965" top="0.19685039370078741" bottom="0.39370078740157483" header="0.31496062992125984" footer="0.31496062992125984"/>
  <pageSetup paperSize="8" scale="79" fitToHeight="0" orientation="landscape" r:id="rId1"/>
  <headerFooter alignWithMargins="0"/>
  <rowBreaks count="1" manualBreakCount="1">
    <brk id="56" min="1" max="11" man="1"/>
  </rowBreaks>
  <colBreaks count="1" manualBreakCount="1">
    <brk id="12" min="1"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C2:G19"/>
  <sheetViews>
    <sheetView view="pageBreakPreview" zoomScale="70" zoomScaleNormal="70" zoomScaleSheetLayoutView="70" workbookViewId="0"/>
  </sheetViews>
  <sheetFormatPr defaultRowHeight="18.75" x14ac:dyDescent="0.4"/>
  <cols>
    <col min="1" max="3" width="5.125" customWidth="1"/>
    <col min="4" max="4" width="8.25" customWidth="1"/>
    <col min="5" max="5" width="53.875" customWidth="1"/>
    <col min="6" max="6" width="8.25" customWidth="1"/>
    <col min="7" max="8" width="5.125" customWidth="1"/>
  </cols>
  <sheetData>
    <row r="2" spans="3:7" x14ac:dyDescent="0.4">
      <c r="C2" t="s">
        <v>131</v>
      </c>
    </row>
    <row r="4" spans="3:7" x14ac:dyDescent="0.4">
      <c r="C4" s="210"/>
      <c r="D4" s="211"/>
      <c r="E4" s="211"/>
      <c r="F4" s="211"/>
      <c r="G4" s="212"/>
    </row>
    <row r="5" spans="3:7" ht="37.5" customHeight="1" x14ac:dyDescent="0.4">
      <c r="C5" s="213"/>
      <c r="D5" s="291" t="s">
        <v>118</v>
      </c>
      <c r="E5" s="291"/>
      <c r="F5" s="291"/>
      <c r="G5" s="214"/>
    </row>
    <row r="6" spans="3:7" ht="9.75" customHeight="1" x14ac:dyDescent="0.4">
      <c r="C6" s="213"/>
      <c r="D6" s="189"/>
      <c r="E6" s="207"/>
      <c r="F6" s="189"/>
      <c r="G6" s="214"/>
    </row>
    <row r="7" spans="3:7" ht="52.5" customHeight="1" x14ac:dyDescent="0.4">
      <c r="C7" s="213"/>
      <c r="D7" s="291" t="s">
        <v>129</v>
      </c>
      <c r="E7" s="291"/>
      <c r="F7" s="291"/>
      <c r="G7" s="214"/>
    </row>
    <row r="8" spans="3:7" ht="9.75" customHeight="1" x14ac:dyDescent="0.4">
      <c r="C8" s="213"/>
      <c r="D8" s="209"/>
      <c r="E8" s="209"/>
      <c r="F8" s="209"/>
      <c r="G8" s="214"/>
    </row>
    <row r="9" spans="3:7" ht="93.75" x14ac:dyDescent="0.4">
      <c r="C9" s="213"/>
      <c r="D9" s="189"/>
      <c r="E9" s="218" t="s">
        <v>130</v>
      </c>
      <c r="F9" s="189"/>
      <c r="G9" s="214"/>
    </row>
    <row r="10" spans="3:7" ht="9.75" customHeight="1" x14ac:dyDescent="0.4">
      <c r="C10" s="213"/>
      <c r="D10" s="189"/>
      <c r="E10" s="207"/>
      <c r="F10" s="189"/>
      <c r="G10" s="214"/>
    </row>
    <row r="11" spans="3:7" x14ac:dyDescent="0.4">
      <c r="C11" s="213"/>
      <c r="D11" s="208" t="s">
        <v>120</v>
      </c>
      <c r="E11" s="189"/>
      <c r="F11" s="189"/>
      <c r="G11" s="214"/>
    </row>
    <row r="12" spans="3:7" ht="9.75" customHeight="1" x14ac:dyDescent="0.4">
      <c r="C12" s="213"/>
      <c r="D12" s="189"/>
      <c r="E12" s="207"/>
      <c r="F12" s="189"/>
      <c r="G12" s="214"/>
    </row>
    <row r="13" spans="3:7" x14ac:dyDescent="0.4">
      <c r="C13" s="213"/>
      <c r="D13" s="208" t="s">
        <v>126</v>
      </c>
      <c r="E13" s="189"/>
      <c r="F13" s="189"/>
      <c r="G13" s="214"/>
    </row>
    <row r="14" spans="3:7" ht="18.75" customHeight="1" x14ac:dyDescent="0.4">
      <c r="C14" s="213"/>
      <c r="D14" s="293" t="s">
        <v>128</v>
      </c>
      <c r="E14" s="292"/>
      <c r="F14" s="292"/>
      <c r="G14" s="214"/>
    </row>
    <row r="15" spans="3:7" ht="9.75" customHeight="1" x14ac:dyDescent="0.4">
      <c r="C15" s="213"/>
      <c r="D15" s="189"/>
      <c r="E15" s="207"/>
      <c r="F15" s="189"/>
      <c r="G15" s="214"/>
    </row>
    <row r="16" spans="3:7" x14ac:dyDescent="0.4">
      <c r="C16" s="213"/>
      <c r="D16" s="208" t="s">
        <v>122</v>
      </c>
      <c r="E16" s="189"/>
      <c r="F16" s="189"/>
      <c r="G16" s="214"/>
    </row>
    <row r="17" spans="3:7" ht="9.75" customHeight="1" x14ac:dyDescent="0.4">
      <c r="C17" s="213"/>
      <c r="D17" s="189"/>
      <c r="E17" s="207"/>
      <c r="F17" s="189"/>
      <c r="G17" s="214"/>
    </row>
    <row r="18" spans="3:7" ht="37.5" customHeight="1" x14ac:dyDescent="0.4">
      <c r="C18" s="213"/>
      <c r="D18" s="291" t="s">
        <v>123</v>
      </c>
      <c r="E18" s="291"/>
      <c r="F18" s="291"/>
      <c r="G18" s="214"/>
    </row>
    <row r="19" spans="3:7" x14ac:dyDescent="0.4">
      <c r="C19" s="215"/>
      <c r="D19" s="216"/>
      <c r="E19" s="216"/>
      <c r="F19" s="216"/>
      <c r="G19" s="217"/>
    </row>
  </sheetData>
  <mergeCells count="4">
    <mergeCell ref="D5:F5"/>
    <mergeCell ref="D7:F7"/>
    <mergeCell ref="D14:F14"/>
    <mergeCell ref="D18:F18"/>
  </mergeCells>
  <phoneticPr fontId="2"/>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統合CL</vt:lpstr>
      <vt:lpstr>別表1</vt:lpstr>
      <vt:lpstr>重点区域追加項目CL</vt:lpstr>
      <vt:lpstr>別表2</vt:lpstr>
      <vt:lpstr>重点区域追加項目CL!Print_Area</vt:lpstr>
      <vt:lpstr>統合CL!Print_Area</vt:lpstr>
      <vt:lpstr>別表1!Print_Area</vt:lpstr>
      <vt:lpstr>別表2!Print_Area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イケダ　ヨシヒト</cp:lastModifiedBy>
  <cp:lastPrinted>2025-02-03T07:43:47Z</cp:lastPrinted>
  <dcterms:created xsi:type="dcterms:W3CDTF">2024-12-26T02:57:03Z</dcterms:created>
  <dcterms:modified xsi:type="dcterms:W3CDTF">2025-02-18T00:18:51Z</dcterms:modified>
</cp:coreProperties>
</file>